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Организации" sheetId="1" r:id="rId1"/>
  </sheets>
  <calcPr calcId="144525"/>
</workbook>
</file>

<file path=xl/calcChain.xml><?xml version="1.0" encoding="utf-8"?>
<calcChain xmlns="http://schemas.openxmlformats.org/spreadsheetml/2006/main">
  <c r="N362" i="1" l="1"/>
  <c r="M362" i="1"/>
  <c r="L362" i="1"/>
  <c r="K362" i="1"/>
  <c r="J362" i="1"/>
  <c r="I362" i="1"/>
  <c r="H362" i="1"/>
  <c r="G362" i="1"/>
  <c r="F362" i="1"/>
  <c r="E362" i="1"/>
  <c r="U361" i="1"/>
  <c r="T361" i="1"/>
  <c r="R361" i="1" s="1"/>
  <c r="S361" i="1"/>
  <c r="U360" i="1"/>
  <c r="T360" i="1"/>
  <c r="R360" i="1" s="1"/>
  <c r="S360" i="1"/>
  <c r="U359" i="1"/>
  <c r="T359" i="1"/>
  <c r="R359" i="1" s="1"/>
  <c r="S359" i="1"/>
  <c r="U358" i="1"/>
  <c r="T358" i="1"/>
  <c r="R358" i="1" s="1"/>
  <c r="S358" i="1"/>
  <c r="U357" i="1"/>
  <c r="T357" i="1"/>
  <c r="R357" i="1" s="1"/>
  <c r="S357" i="1"/>
  <c r="U356" i="1"/>
  <c r="T356" i="1"/>
  <c r="R356" i="1" s="1"/>
  <c r="S356" i="1"/>
  <c r="U355" i="1"/>
  <c r="T355" i="1"/>
  <c r="R355" i="1" s="1"/>
  <c r="S355" i="1"/>
  <c r="U354" i="1"/>
  <c r="T354" i="1"/>
  <c r="R354" i="1" s="1"/>
  <c r="S354" i="1"/>
  <c r="U353" i="1"/>
  <c r="T353" i="1"/>
  <c r="R353" i="1" s="1"/>
  <c r="S353" i="1"/>
  <c r="U352" i="1"/>
  <c r="T352" i="1"/>
  <c r="R352" i="1" s="1"/>
  <c r="S352" i="1"/>
  <c r="U351" i="1"/>
  <c r="T351" i="1"/>
  <c r="R351" i="1" s="1"/>
  <c r="S351" i="1"/>
  <c r="U350" i="1"/>
  <c r="T350" i="1"/>
  <c r="R350" i="1" s="1"/>
  <c r="S350" i="1"/>
  <c r="U349" i="1"/>
  <c r="T349" i="1"/>
  <c r="R349" i="1" s="1"/>
  <c r="S349" i="1"/>
  <c r="U348" i="1"/>
  <c r="T348" i="1"/>
  <c r="R348" i="1" s="1"/>
  <c r="S348" i="1"/>
  <c r="U347" i="1"/>
  <c r="T347" i="1"/>
  <c r="R347" i="1" s="1"/>
  <c r="S347" i="1"/>
  <c r="U346" i="1"/>
  <c r="T346" i="1"/>
  <c r="R346" i="1" s="1"/>
  <c r="S346" i="1"/>
  <c r="U345" i="1"/>
  <c r="T345" i="1"/>
  <c r="R345" i="1" s="1"/>
  <c r="S345" i="1"/>
  <c r="U344" i="1"/>
  <c r="T344" i="1"/>
  <c r="R344" i="1" s="1"/>
  <c r="S344" i="1"/>
  <c r="U343" i="1"/>
  <c r="T343" i="1"/>
  <c r="R343" i="1" s="1"/>
  <c r="S343" i="1"/>
  <c r="U342" i="1"/>
  <c r="T342" i="1"/>
  <c r="R342" i="1" s="1"/>
  <c r="S342" i="1"/>
  <c r="U341" i="1"/>
  <c r="T341" i="1"/>
  <c r="R341" i="1" s="1"/>
  <c r="S341" i="1"/>
  <c r="U340" i="1"/>
  <c r="T340" i="1"/>
  <c r="R340" i="1" s="1"/>
  <c r="S340" i="1"/>
  <c r="U339" i="1"/>
  <c r="T339" i="1"/>
  <c r="R339" i="1" s="1"/>
  <c r="S339" i="1"/>
  <c r="U338" i="1"/>
  <c r="T338" i="1"/>
  <c r="R338" i="1" s="1"/>
  <c r="S338" i="1"/>
  <c r="U337" i="1"/>
  <c r="T337" i="1"/>
  <c r="R337" i="1" s="1"/>
  <c r="S337" i="1"/>
  <c r="U336" i="1"/>
  <c r="T336" i="1"/>
  <c r="R336" i="1" s="1"/>
  <c r="S336" i="1"/>
  <c r="U335" i="1"/>
  <c r="T335" i="1"/>
  <c r="R335" i="1" s="1"/>
  <c r="S335" i="1"/>
  <c r="U334" i="1"/>
  <c r="T334" i="1"/>
  <c r="R334" i="1" s="1"/>
  <c r="S334" i="1"/>
  <c r="U333" i="1"/>
  <c r="T333" i="1"/>
  <c r="R333" i="1" s="1"/>
  <c r="S333" i="1"/>
  <c r="U332" i="1"/>
  <c r="T332" i="1"/>
  <c r="R332" i="1" s="1"/>
  <c r="S332" i="1"/>
  <c r="U331" i="1"/>
  <c r="T331" i="1"/>
  <c r="R331" i="1" s="1"/>
  <c r="S331" i="1"/>
  <c r="U330" i="1"/>
  <c r="T330" i="1"/>
  <c r="R330" i="1" s="1"/>
  <c r="S330" i="1"/>
  <c r="U329" i="1"/>
  <c r="T329" i="1"/>
  <c r="R329" i="1" s="1"/>
  <c r="S329" i="1"/>
  <c r="U328" i="1"/>
  <c r="T328" i="1"/>
  <c r="R328" i="1" s="1"/>
  <c r="S328" i="1"/>
  <c r="U327" i="1"/>
  <c r="T327" i="1"/>
  <c r="R327" i="1" s="1"/>
  <c r="S327" i="1"/>
  <c r="U326" i="1"/>
  <c r="T326" i="1"/>
  <c r="R326" i="1" s="1"/>
  <c r="S326" i="1"/>
  <c r="U325" i="1"/>
  <c r="T325" i="1"/>
  <c r="R325" i="1" s="1"/>
  <c r="S325" i="1"/>
  <c r="U324" i="1"/>
  <c r="T324" i="1"/>
  <c r="R324" i="1" s="1"/>
  <c r="S324" i="1"/>
  <c r="U323" i="1"/>
  <c r="T323" i="1"/>
  <c r="R323" i="1" s="1"/>
  <c r="S323" i="1"/>
  <c r="U322" i="1"/>
  <c r="T322" i="1"/>
  <c r="R322" i="1" s="1"/>
  <c r="S322" i="1"/>
  <c r="U321" i="1"/>
  <c r="T321" i="1"/>
  <c r="R321" i="1" s="1"/>
  <c r="S321" i="1"/>
  <c r="U320" i="1"/>
  <c r="T320" i="1"/>
  <c r="R320" i="1" s="1"/>
  <c r="S320" i="1"/>
  <c r="U319" i="1"/>
  <c r="T319" i="1"/>
  <c r="R319" i="1" s="1"/>
  <c r="S319" i="1"/>
  <c r="U318" i="1"/>
  <c r="T318" i="1"/>
  <c r="R318" i="1" s="1"/>
  <c r="S318" i="1"/>
  <c r="U317" i="1"/>
  <c r="T317" i="1"/>
  <c r="R317" i="1" s="1"/>
  <c r="S317" i="1"/>
  <c r="U316" i="1"/>
  <c r="T316" i="1"/>
  <c r="R316" i="1" s="1"/>
  <c r="S316" i="1"/>
  <c r="U315" i="1"/>
  <c r="T315" i="1"/>
  <c r="R315" i="1" s="1"/>
  <c r="S315" i="1"/>
  <c r="U314" i="1"/>
  <c r="T314" i="1"/>
  <c r="R314" i="1" s="1"/>
  <c r="S314" i="1"/>
  <c r="U313" i="1"/>
  <c r="T313" i="1"/>
  <c r="R313" i="1" s="1"/>
  <c r="S313" i="1"/>
  <c r="U312" i="1"/>
  <c r="T312" i="1"/>
  <c r="R312" i="1" s="1"/>
  <c r="S312" i="1"/>
  <c r="U311" i="1"/>
  <c r="T311" i="1"/>
  <c r="R311" i="1" s="1"/>
  <c r="S311" i="1"/>
  <c r="U310" i="1"/>
  <c r="T310" i="1"/>
  <c r="R310" i="1" s="1"/>
  <c r="S310" i="1"/>
  <c r="U309" i="1"/>
  <c r="T309" i="1"/>
  <c r="R309" i="1" s="1"/>
  <c r="S309" i="1"/>
  <c r="U308" i="1"/>
  <c r="T308" i="1"/>
  <c r="R308" i="1" s="1"/>
  <c r="S308" i="1"/>
  <c r="U307" i="1"/>
  <c r="T307" i="1"/>
  <c r="R307" i="1" s="1"/>
  <c r="S307" i="1"/>
  <c r="U306" i="1"/>
  <c r="T306" i="1"/>
  <c r="R306" i="1" s="1"/>
  <c r="S306" i="1"/>
  <c r="U305" i="1"/>
  <c r="T305" i="1"/>
  <c r="R305" i="1" s="1"/>
  <c r="S305" i="1"/>
  <c r="U304" i="1"/>
  <c r="T304" i="1"/>
  <c r="R304" i="1" s="1"/>
  <c r="S304" i="1"/>
  <c r="U303" i="1"/>
  <c r="T303" i="1"/>
  <c r="R303" i="1" s="1"/>
  <c r="S303" i="1"/>
  <c r="U302" i="1"/>
  <c r="T302" i="1"/>
  <c r="R302" i="1" s="1"/>
  <c r="S302" i="1"/>
  <c r="U301" i="1"/>
  <c r="T301" i="1"/>
  <c r="R301" i="1" s="1"/>
  <c r="S301" i="1"/>
  <c r="U300" i="1"/>
  <c r="T300" i="1"/>
  <c r="R300" i="1" s="1"/>
  <c r="S300" i="1"/>
  <c r="U299" i="1"/>
  <c r="T299" i="1"/>
  <c r="R299" i="1" s="1"/>
  <c r="S299" i="1"/>
  <c r="U298" i="1"/>
  <c r="T298" i="1"/>
  <c r="S298" i="1"/>
  <c r="P362" i="1" s="1"/>
  <c r="U297" i="1"/>
  <c r="T297" i="1"/>
  <c r="R297" i="1" s="1"/>
  <c r="S297" i="1"/>
  <c r="U296" i="1"/>
  <c r="T296" i="1"/>
  <c r="R296" i="1" s="1"/>
  <c r="S296" i="1"/>
  <c r="U295" i="1"/>
  <c r="T295" i="1"/>
  <c r="R295" i="1" s="1"/>
  <c r="S295" i="1"/>
  <c r="U294" i="1"/>
  <c r="T294" i="1"/>
  <c r="R294" i="1" s="1"/>
  <c r="S294" i="1"/>
  <c r="U293" i="1"/>
  <c r="T293" i="1"/>
  <c r="R293" i="1" s="1"/>
  <c r="S293" i="1"/>
  <c r="U292" i="1"/>
  <c r="T292" i="1"/>
  <c r="R292" i="1" s="1"/>
  <c r="S292" i="1"/>
  <c r="U291" i="1"/>
  <c r="T291" i="1"/>
  <c r="R291" i="1" s="1"/>
  <c r="S291" i="1"/>
  <c r="U290" i="1"/>
  <c r="T290" i="1"/>
  <c r="R290" i="1" s="1"/>
  <c r="S290" i="1"/>
  <c r="U289" i="1"/>
  <c r="T289" i="1"/>
  <c r="R289" i="1" s="1"/>
  <c r="S289" i="1"/>
  <c r="U288" i="1"/>
  <c r="T288" i="1"/>
  <c r="R288" i="1" s="1"/>
  <c r="S288" i="1"/>
  <c r="U287" i="1"/>
  <c r="T287" i="1"/>
  <c r="R287" i="1" s="1"/>
  <c r="S287" i="1"/>
  <c r="U286" i="1"/>
  <c r="T286" i="1"/>
  <c r="R286" i="1" s="1"/>
  <c r="S286" i="1"/>
  <c r="U285" i="1"/>
  <c r="T285" i="1"/>
  <c r="R285" i="1" s="1"/>
  <c r="S285" i="1"/>
  <c r="U284" i="1"/>
  <c r="T284" i="1"/>
  <c r="R284" i="1" s="1"/>
  <c r="S284" i="1"/>
  <c r="U283" i="1"/>
  <c r="T283" i="1"/>
  <c r="R283" i="1" s="1"/>
  <c r="S283" i="1"/>
  <c r="U282" i="1"/>
  <c r="T282" i="1"/>
  <c r="R282" i="1" s="1"/>
  <c r="S282" i="1"/>
  <c r="U281" i="1"/>
  <c r="T281" i="1"/>
  <c r="R281" i="1" s="1"/>
  <c r="S281" i="1"/>
  <c r="U280" i="1"/>
  <c r="T280" i="1"/>
  <c r="R280" i="1" s="1"/>
  <c r="S280" i="1"/>
  <c r="U279" i="1"/>
  <c r="T279" i="1"/>
  <c r="R279" i="1" s="1"/>
  <c r="S279" i="1"/>
  <c r="U278" i="1"/>
  <c r="T278" i="1"/>
  <c r="R278" i="1" s="1"/>
  <c r="S278" i="1"/>
  <c r="U277" i="1"/>
  <c r="T277" i="1"/>
  <c r="S277" i="1"/>
  <c r="R277" i="1"/>
  <c r="U276" i="1"/>
  <c r="T276" i="1"/>
  <c r="S276" i="1"/>
  <c r="R276" i="1"/>
  <c r="U275" i="1"/>
  <c r="T275" i="1"/>
  <c r="S275" i="1"/>
  <c r="R275" i="1"/>
  <c r="U274" i="1"/>
  <c r="T274" i="1"/>
  <c r="S274" i="1"/>
  <c r="R274" i="1"/>
  <c r="U273" i="1"/>
  <c r="T273" i="1"/>
  <c r="S273" i="1"/>
  <c r="R273" i="1"/>
  <c r="U272" i="1"/>
  <c r="T272" i="1"/>
  <c r="S272" i="1"/>
  <c r="R272" i="1"/>
  <c r="U271" i="1"/>
  <c r="T271" i="1"/>
  <c r="S271" i="1"/>
  <c r="R271" i="1"/>
  <c r="U270" i="1"/>
  <c r="T270" i="1"/>
  <c r="S270" i="1"/>
  <c r="R270" i="1"/>
  <c r="U269" i="1"/>
  <c r="T269" i="1"/>
  <c r="S269" i="1"/>
  <c r="R269" i="1"/>
  <c r="U268" i="1"/>
  <c r="T268" i="1"/>
  <c r="S268" i="1"/>
  <c r="R268" i="1"/>
  <c r="U267" i="1"/>
  <c r="T267" i="1"/>
  <c r="S267" i="1"/>
  <c r="R267" i="1"/>
  <c r="U266" i="1"/>
  <c r="T266" i="1"/>
  <c r="S266" i="1"/>
  <c r="R266" i="1"/>
  <c r="U265" i="1"/>
  <c r="T265" i="1"/>
  <c r="S265" i="1"/>
  <c r="R265" i="1"/>
  <c r="U264" i="1"/>
  <c r="T264" i="1"/>
  <c r="S264" i="1"/>
  <c r="R264" i="1"/>
  <c r="U263" i="1"/>
  <c r="T263" i="1"/>
  <c r="S263" i="1"/>
  <c r="R263" i="1"/>
  <c r="U262" i="1"/>
  <c r="T262" i="1"/>
  <c r="S262" i="1"/>
  <c r="R262" i="1"/>
  <c r="U261" i="1"/>
  <c r="T261" i="1"/>
  <c r="S261" i="1"/>
  <c r="R261" i="1"/>
  <c r="U260" i="1"/>
  <c r="T260" i="1"/>
  <c r="S260" i="1"/>
  <c r="R260" i="1"/>
  <c r="U259" i="1"/>
  <c r="T259" i="1"/>
  <c r="S259" i="1"/>
  <c r="R259" i="1"/>
  <c r="U258" i="1"/>
  <c r="T258" i="1"/>
  <c r="S258" i="1"/>
  <c r="R258" i="1"/>
  <c r="U257" i="1"/>
  <c r="T257" i="1"/>
  <c r="S257" i="1"/>
  <c r="R257" i="1"/>
  <c r="U256" i="1"/>
  <c r="T256" i="1"/>
  <c r="S256" i="1"/>
  <c r="R256" i="1"/>
  <c r="U255" i="1"/>
  <c r="T255" i="1"/>
  <c r="S255" i="1"/>
  <c r="R255" i="1"/>
  <c r="U254" i="1"/>
  <c r="T254" i="1"/>
  <c r="S254" i="1"/>
  <c r="R254" i="1"/>
  <c r="U253" i="1"/>
  <c r="T253" i="1"/>
  <c r="S253" i="1"/>
  <c r="R253" i="1"/>
  <c r="U252" i="1"/>
  <c r="T252" i="1"/>
  <c r="S252" i="1"/>
  <c r="R252" i="1"/>
  <c r="U251" i="1"/>
  <c r="T251" i="1"/>
  <c r="S251" i="1"/>
  <c r="R251" i="1"/>
  <c r="U250" i="1"/>
  <c r="T250" i="1"/>
  <c r="S250" i="1"/>
  <c r="R250" i="1"/>
  <c r="U249" i="1"/>
  <c r="T249" i="1"/>
  <c r="S249" i="1"/>
  <c r="R249" i="1"/>
  <c r="U248" i="1"/>
  <c r="T248" i="1"/>
  <c r="S248" i="1"/>
  <c r="R248" i="1"/>
  <c r="U247" i="1"/>
  <c r="T247" i="1"/>
  <c r="S247" i="1"/>
  <c r="R247" i="1"/>
  <c r="U246" i="1"/>
  <c r="T246" i="1"/>
  <c r="S246" i="1"/>
  <c r="R246" i="1"/>
  <c r="U245" i="1"/>
  <c r="T245" i="1"/>
  <c r="S245" i="1"/>
  <c r="R245" i="1"/>
  <c r="U244" i="1"/>
  <c r="T244" i="1"/>
  <c r="S244" i="1"/>
  <c r="R244" i="1"/>
  <c r="U243" i="1"/>
  <c r="T243" i="1"/>
  <c r="S243" i="1"/>
  <c r="R243" i="1"/>
  <c r="U242" i="1"/>
  <c r="T242" i="1"/>
  <c r="S242" i="1"/>
  <c r="R242" i="1"/>
  <c r="U241" i="1"/>
  <c r="T241" i="1"/>
  <c r="S241" i="1"/>
  <c r="R241" i="1"/>
  <c r="U240" i="1"/>
  <c r="T240" i="1"/>
  <c r="S240" i="1"/>
  <c r="R240" i="1"/>
  <c r="U239" i="1"/>
  <c r="T239" i="1"/>
  <c r="S239" i="1"/>
  <c r="R239" i="1"/>
  <c r="U238" i="1"/>
  <c r="T238" i="1"/>
  <c r="S238" i="1"/>
  <c r="R238" i="1"/>
  <c r="U237" i="1"/>
  <c r="T237" i="1"/>
  <c r="S237" i="1"/>
  <c r="R237" i="1"/>
  <c r="U236" i="1"/>
  <c r="T236" i="1"/>
  <c r="S236" i="1"/>
  <c r="R236" i="1"/>
  <c r="U235" i="1"/>
  <c r="T235" i="1"/>
  <c r="S235" i="1"/>
  <c r="R235" i="1"/>
  <c r="U234" i="1"/>
  <c r="T234" i="1"/>
  <c r="S234" i="1"/>
  <c r="R234" i="1"/>
  <c r="U233" i="1"/>
  <c r="T233" i="1"/>
  <c r="S233" i="1"/>
  <c r="R233" i="1"/>
  <c r="U232" i="1"/>
  <c r="T232" i="1"/>
  <c r="S232" i="1"/>
  <c r="R232" i="1"/>
  <c r="U231" i="1"/>
  <c r="T231" i="1"/>
  <c r="S231" i="1"/>
  <c r="R231" i="1"/>
  <c r="U230" i="1"/>
  <c r="T230" i="1"/>
  <c r="S230" i="1"/>
  <c r="R230" i="1"/>
  <c r="U229" i="1"/>
  <c r="T229" i="1"/>
  <c r="S229" i="1"/>
  <c r="R229" i="1"/>
  <c r="U228" i="1"/>
  <c r="T228" i="1"/>
  <c r="S228" i="1"/>
  <c r="R228" i="1"/>
  <c r="U227" i="1"/>
  <c r="T227" i="1"/>
  <c r="S227" i="1"/>
  <c r="R227" i="1"/>
  <c r="U226" i="1"/>
  <c r="T226" i="1"/>
  <c r="S226" i="1"/>
  <c r="R226" i="1"/>
  <c r="U225" i="1"/>
  <c r="T225" i="1"/>
  <c r="S225" i="1"/>
  <c r="R225" i="1"/>
  <c r="U224" i="1"/>
  <c r="T224" i="1"/>
  <c r="S224" i="1"/>
  <c r="R224" i="1"/>
  <c r="U223" i="1"/>
  <c r="T223" i="1"/>
  <c r="S223" i="1"/>
  <c r="R223" i="1"/>
  <c r="U222" i="1"/>
  <c r="T222" i="1"/>
  <c r="S222" i="1"/>
  <c r="R222" i="1"/>
  <c r="U221" i="1"/>
  <c r="T221" i="1"/>
  <c r="S221" i="1"/>
  <c r="R221" i="1"/>
  <c r="U220" i="1"/>
  <c r="T220" i="1"/>
  <c r="S220" i="1"/>
  <c r="R220" i="1"/>
  <c r="U219" i="1"/>
  <c r="T219" i="1"/>
  <c r="S219" i="1"/>
  <c r="R219" i="1"/>
  <c r="U218" i="1"/>
  <c r="T218" i="1"/>
  <c r="S218" i="1"/>
  <c r="R218" i="1"/>
  <c r="U217" i="1"/>
  <c r="T217" i="1"/>
  <c r="S217" i="1"/>
  <c r="R217" i="1"/>
  <c r="U216" i="1"/>
  <c r="T216" i="1"/>
  <c r="S216" i="1"/>
  <c r="R216" i="1"/>
  <c r="U215" i="1"/>
  <c r="T215" i="1"/>
  <c r="S215" i="1"/>
  <c r="R215" i="1"/>
  <c r="U214" i="1"/>
  <c r="T214" i="1"/>
  <c r="S214" i="1"/>
  <c r="R214" i="1"/>
  <c r="U213" i="1"/>
  <c r="T213" i="1"/>
  <c r="S213" i="1"/>
  <c r="R213" i="1"/>
  <c r="U212" i="1"/>
  <c r="T212" i="1"/>
  <c r="S212" i="1"/>
  <c r="R212" i="1"/>
  <c r="U211" i="1"/>
  <c r="T211" i="1"/>
  <c r="S211" i="1"/>
  <c r="R211" i="1"/>
  <c r="U210" i="1"/>
  <c r="T210" i="1"/>
  <c r="S210" i="1"/>
  <c r="R210" i="1"/>
  <c r="U209" i="1"/>
  <c r="T209" i="1"/>
  <c r="S209" i="1"/>
  <c r="R209" i="1"/>
  <c r="U208" i="1"/>
  <c r="T208" i="1"/>
  <c r="S208" i="1"/>
  <c r="R208" i="1"/>
  <c r="U207" i="1"/>
  <c r="T207" i="1"/>
  <c r="S207" i="1"/>
  <c r="R207" i="1"/>
  <c r="U206" i="1"/>
  <c r="T206" i="1"/>
  <c r="S206" i="1"/>
  <c r="R206" i="1"/>
  <c r="U205" i="1"/>
  <c r="T205" i="1"/>
  <c r="S205" i="1"/>
  <c r="R205" i="1"/>
  <c r="U204" i="1"/>
  <c r="T204" i="1"/>
  <c r="S204" i="1"/>
  <c r="R204" i="1"/>
  <c r="U203" i="1"/>
  <c r="T203" i="1"/>
  <c r="S203" i="1"/>
  <c r="R203" i="1"/>
  <c r="U202" i="1"/>
  <c r="T202" i="1"/>
  <c r="S202" i="1"/>
  <c r="R202" i="1"/>
  <c r="U201" i="1"/>
  <c r="T201" i="1"/>
  <c r="S201" i="1"/>
  <c r="R201" i="1"/>
  <c r="U200" i="1"/>
  <c r="T200" i="1"/>
  <c r="S200" i="1"/>
  <c r="R200" i="1"/>
  <c r="U199" i="1"/>
  <c r="T199" i="1"/>
  <c r="S199" i="1"/>
  <c r="R199" i="1"/>
  <c r="U198" i="1"/>
  <c r="T198" i="1"/>
  <c r="S198" i="1"/>
  <c r="R198" i="1"/>
  <c r="U197" i="1"/>
  <c r="T197" i="1"/>
  <c r="S197" i="1"/>
  <c r="R197" i="1"/>
  <c r="U196" i="1"/>
  <c r="T196" i="1"/>
  <c r="S196" i="1"/>
  <c r="R196" i="1"/>
  <c r="U195" i="1"/>
  <c r="T195" i="1"/>
  <c r="S195" i="1"/>
  <c r="R195" i="1"/>
  <c r="U194" i="1"/>
  <c r="T194" i="1"/>
  <c r="S194" i="1"/>
  <c r="R194" i="1"/>
  <c r="U193" i="1"/>
  <c r="T193" i="1"/>
  <c r="S193" i="1"/>
  <c r="R193" i="1"/>
  <c r="U192" i="1"/>
  <c r="T192" i="1"/>
  <c r="S192" i="1"/>
  <c r="R192" i="1"/>
  <c r="U191" i="1"/>
  <c r="T191" i="1"/>
  <c r="S191" i="1"/>
  <c r="R191" i="1"/>
  <c r="U190" i="1"/>
  <c r="T190" i="1"/>
  <c r="S190" i="1"/>
  <c r="R190" i="1"/>
  <c r="U189" i="1"/>
  <c r="T189" i="1"/>
  <c r="S189" i="1"/>
  <c r="R189" i="1"/>
  <c r="U188" i="1"/>
  <c r="T188" i="1"/>
  <c r="S188" i="1"/>
  <c r="R188" i="1"/>
  <c r="U187" i="1"/>
  <c r="T187" i="1"/>
  <c r="S187" i="1"/>
  <c r="R187" i="1"/>
  <c r="U186" i="1"/>
  <c r="T186" i="1"/>
  <c r="S186" i="1"/>
  <c r="R186" i="1"/>
  <c r="U185" i="1"/>
  <c r="T185" i="1"/>
  <c r="S185" i="1"/>
  <c r="R185" i="1"/>
  <c r="U184" i="1"/>
  <c r="T184" i="1"/>
  <c r="S184" i="1"/>
  <c r="R184" i="1"/>
  <c r="U183" i="1"/>
  <c r="T183" i="1"/>
  <c r="S183" i="1"/>
  <c r="R183" i="1"/>
  <c r="U182" i="1"/>
  <c r="T182" i="1"/>
  <c r="S182" i="1"/>
  <c r="R182" i="1"/>
  <c r="U181" i="1"/>
  <c r="T181" i="1"/>
  <c r="S181" i="1"/>
  <c r="R181" i="1"/>
  <c r="U180" i="1"/>
  <c r="T180" i="1"/>
  <c r="S180" i="1"/>
  <c r="R180" i="1"/>
  <c r="U179" i="1"/>
  <c r="T179" i="1"/>
  <c r="S179" i="1"/>
  <c r="R179" i="1"/>
  <c r="U178" i="1"/>
  <c r="T178" i="1"/>
  <c r="S178" i="1"/>
  <c r="R178" i="1"/>
  <c r="U177" i="1"/>
  <c r="T177" i="1"/>
  <c r="S177" i="1"/>
  <c r="R177" i="1"/>
  <c r="U176" i="1"/>
  <c r="T176" i="1"/>
  <c r="S176" i="1"/>
  <c r="R176" i="1"/>
  <c r="U175" i="1"/>
  <c r="T175" i="1"/>
  <c r="S175" i="1"/>
  <c r="R175" i="1"/>
  <c r="U174" i="1"/>
  <c r="T174" i="1"/>
  <c r="S174" i="1"/>
  <c r="R174" i="1"/>
  <c r="U173" i="1"/>
  <c r="T173" i="1"/>
  <c r="S173" i="1"/>
  <c r="R173" i="1"/>
  <c r="U172" i="1"/>
  <c r="T172" i="1"/>
  <c r="S172" i="1"/>
  <c r="R172" i="1"/>
  <c r="U171" i="1"/>
  <c r="T171" i="1"/>
  <c r="S171" i="1"/>
  <c r="R171" i="1"/>
  <c r="U170" i="1"/>
  <c r="T170" i="1"/>
  <c r="S170" i="1"/>
  <c r="R170" i="1"/>
  <c r="U169" i="1"/>
  <c r="T169" i="1"/>
  <c r="S169" i="1"/>
  <c r="R169" i="1"/>
  <c r="U168" i="1"/>
  <c r="T168" i="1"/>
  <c r="S168" i="1"/>
  <c r="R168" i="1"/>
  <c r="U167" i="1"/>
  <c r="T167" i="1"/>
  <c r="S167" i="1"/>
  <c r="R167" i="1"/>
  <c r="U166" i="1"/>
  <c r="T166" i="1"/>
  <c r="S166" i="1"/>
  <c r="R166" i="1"/>
  <c r="U165" i="1"/>
  <c r="T165" i="1"/>
  <c r="S165" i="1"/>
  <c r="R165" i="1"/>
  <c r="U164" i="1"/>
  <c r="T164" i="1"/>
  <c r="S164" i="1"/>
  <c r="R164" i="1"/>
  <c r="U163" i="1"/>
  <c r="T163" i="1"/>
  <c r="S163" i="1"/>
  <c r="R163" i="1"/>
  <c r="U162" i="1"/>
  <c r="T162" i="1"/>
  <c r="S162" i="1"/>
  <c r="R162" i="1"/>
  <c r="U161" i="1"/>
  <c r="T161" i="1"/>
  <c r="S161" i="1"/>
  <c r="R161" i="1"/>
  <c r="U160" i="1"/>
  <c r="T160" i="1"/>
  <c r="S160" i="1"/>
  <c r="R160" i="1"/>
  <c r="U159" i="1"/>
  <c r="T159" i="1"/>
  <c r="S159" i="1"/>
  <c r="R159" i="1"/>
  <c r="U158" i="1"/>
  <c r="T158" i="1"/>
  <c r="S158" i="1"/>
  <c r="R158" i="1"/>
  <c r="U157" i="1"/>
  <c r="T157" i="1"/>
  <c r="S157" i="1"/>
  <c r="R157" i="1"/>
  <c r="U156" i="1"/>
  <c r="T156" i="1"/>
  <c r="S156" i="1"/>
  <c r="R156" i="1"/>
  <c r="U155" i="1"/>
  <c r="T155" i="1"/>
  <c r="S155" i="1"/>
  <c r="R155" i="1"/>
  <c r="U154" i="1"/>
  <c r="T154" i="1"/>
  <c r="S154" i="1"/>
  <c r="R154" i="1"/>
  <c r="U153" i="1"/>
  <c r="T153" i="1"/>
  <c r="S153" i="1"/>
  <c r="R153" i="1"/>
  <c r="U152" i="1"/>
  <c r="T152" i="1"/>
  <c r="S152" i="1"/>
  <c r="R152" i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8" i="1"/>
  <c r="T148" i="1"/>
  <c r="S148" i="1"/>
  <c r="R148" i="1"/>
  <c r="U147" i="1"/>
  <c r="T147" i="1"/>
  <c r="S147" i="1"/>
  <c r="R147" i="1"/>
  <c r="U146" i="1"/>
  <c r="T146" i="1"/>
  <c r="S146" i="1"/>
  <c r="R146" i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U134" i="1"/>
  <c r="T134" i="1"/>
  <c r="S134" i="1"/>
  <c r="R134" i="1"/>
  <c r="U133" i="1"/>
  <c r="T133" i="1"/>
  <c r="S133" i="1"/>
  <c r="R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U126" i="1"/>
  <c r="T126" i="1"/>
  <c r="S126" i="1"/>
  <c r="R126" i="1"/>
  <c r="U125" i="1"/>
  <c r="T125" i="1"/>
  <c r="S125" i="1"/>
  <c r="R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U121" i="1"/>
  <c r="T121" i="1"/>
  <c r="S121" i="1"/>
  <c r="R121" i="1"/>
  <c r="U120" i="1"/>
  <c r="T120" i="1"/>
  <c r="S120" i="1"/>
  <c r="R120" i="1"/>
  <c r="U119" i="1"/>
  <c r="T119" i="1"/>
  <c r="S119" i="1"/>
  <c r="R119" i="1"/>
  <c r="U118" i="1"/>
  <c r="T118" i="1"/>
  <c r="S118" i="1"/>
  <c r="R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4" i="1"/>
  <c r="T114" i="1"/>
  <c r="S114" i="1"/>
  <c r="R114" i="1"/>
  <c r="U113" i="1"/>
  <c r="T113" i="1"/>
  <c r="S113" i="1"/>
  <c r="R113" i="1"/>
  <c r="U112" i="1"/>
  <c r="T112" i="1"/>
  <c r="S112" i="1"/>
  <c r="R112" i="1"/>
  <c r="U111" i="1"/>
  <c r="T111" i="1"/>
  <c r="S111" i="1"/>
  <c r="R111" i="1"/>
  <c r="U110" i="1"/>
  <c r="T110" i="1"/>
  <c r="S110" i="1"/>
  <c r="R110" i="1"/>
  <c r="U109" i="1"/>
  <c r="T109" i="1"/>
  <c r="S109" i="1"/>
  <c r="R109" i="1"/>
  <c r="U108" i="1"/>
  <c r="T108" i="1"/>
  <c r="S108" i="1"/>
  <c r="R108" i="1"/>
  <c r="U107" i="1"/>
  <c r="T107" i="1"/>
  <c r="S107" i="1"/>
  <c r="R107" i="1"/>
  <c r="U106" i="1"/>
  <c r="T106" i="1"/>
  <c r="S106" i="1"/>
  <c r="R106" i="1"/>
  <c r="U105" i="1"/>
  <c r="T105" i="1"/>
  <c r="S105" i="1"/>
  <c r="R105" i="1"/>
  <c r="U104" i="1"/>
  <c r="T104" i="1"/>
  <c r="S104" i="1"/>
  <c r="R104" i="1"/>
  <c r="U103" i="1"/>
  <c r="T103" i="1"/>
  <c r="S103" i="1"/>
  <c r="R103" i="1"/>
  <c r="U102" i="1"/>
  <c r="T102" i="1"/>
  <c r="S102" i="1"/>
  <c r="R102" i="1"/>
  <c r="U101" i="1"/>
  <c r="T101" i="1"/>
  <c r="S101" i="1"/>
  <c r="R101" i="1"/>
  <c r="U100" i="1"/>
  <c r="T100" i="1"/>
  <c r="S100" i="1"/>
  <c r="R100" i="1"/>
  <c r="U99" i="1"/>
  <c r="T99" i="1"/>
  <c r="S99" i="1"/>
  <c r="R99" i="1"/>
  <c r="U98" i="1"/>
  <c r="T98" i="1"/>
  <c r="S98" i="1"/>
  <c r="R98" i="1"/>
  <c r="U97" i="1"/>
  <c r="T97" i="1"/>
  <c r="S97" i="1"/>
  <c r="R97" i="1"/>
  <c r="U96" i="1"/>
  <c r="T96" i="1"/>
  <c r="S96" i="1"/>
  <c r="R96" i="1"/>
  <c r="U95" i="1"/>
  <c r="T95" i="1"/>
  <c r="S95" i="1"/>
  <c r="R95" i="1"/>
  <c r="U94" i="1"/>
  <c r="T94" i="1"/>
  <c r="S94" i="1"/>
  <c r="R94" i="1"/>
  <c r="U93" i="1"/>
  <c r="T93" i="1"/>
  <c r="S93" i="1"/>
  <c r="R93" i="1"/>
  <c r="U92" i="1"/>
  <c r="T92" i="1"/>
  <c r="S92" i="1"/>
  <c r="R92" i="1"/>
  <c r="U91" i="1"/>
  <c r="T91" i="1"/>
  <c r="S91" i="1"/>
  <c r="R91" i="1"/>
  <c r="U90" i="1"/>
  <c r="T90" i="1"/>
  <c r="S90" i="1"/>
  <c r="R90" i="1"/>
  <c r="U89" i="1"/>
  <c r="T89" i="1"/>
  <c r="S89" i="1"/>
  <c r="R89" i="1"/>
  <c r="U88" i="1"/>
  <c r="T88" i="1"/>
  <c r="S88" i="1"/>
  <c r="R88" i="1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S6" i="1"/>
  <c r="R6" i="1"/>
  <c r="U5" i="1"/>
  <c r="T5" i="1"/>
  <c r="S5" i="1"/>
  <c r="R5" i="1"/>
  <c r="U4" i="1"/>
  <c r="T4" i="1"/>
  <c r="S4" i="1"/>
  <c r="R4" i="1"/>
  <c r="U3" i="1"/>
  <c r="T3" i="1"/>
  <c r="S3" i="1"/>
  <c r="R3" i="1"/>
  <c r="U2" i="1"/>
  <c r="T2" i="1"/>
  <c r="S2" i="1"/>
  <c r="R2" i="1"/>
  <c r="Q362" i="1" l="1"/>
  <c r="R298" i="1"/>
  <c r="O362" i="1" s="1"/>
  <c r="U362" i="1" s="1"/>
  <c r="S362" i="1"/>
  <c r="T362" i="1"/>
  <c r="R362" i="1" l="1"/>
</calcChain>
</file>

<file path=xl/sharedStrings.xml><?xml version="1.0" encoding="utf-8"?>
<sst xmlns="http://schemas.openxmlformats.org/spreadsheetml/2006/main" count="1461" uniqueCount="610">
  <si>
    <t>Тип ЛС</t>
  </si>
  <si>
    <t>ИНН</t>
  </si>
  <si>
    <t>КПП</t>
  </si>
  <si>
    <t>Организация</t>
  </si>
  <si>
    <t>Количество размещённых регулярных ПД за отчётный период, всего</t>
  </si>
  <si>
    <t>В том числе ПД, где итого к оплате сходится с "задолженность плюс начислено"</t>
  </si>
  <si>
    <t>В том числе ПД, где "задолженность плюс начислено" = переплата, а итого к оплате = 0</t>
  </si>
  <si>
    <t>В том числе ПД, где итого к оплате сходится с "задолженность плюс начислено минус оплата"</t>
  </si>
  <si>
    <t>В том числе ПД, где "задолженность плюс начислено" не сходится с "итого к оплате"</t>
  </si>
  <si>
    <t>В том числе ПД, где "итого к оплате" не сходится с "итого к оплате" по ПД</t>
  </si>
  <si>
    <t>В т.ч. количество ПД с датой загрузки до 1 числа следующего месяца включительно</t>
  </si>
  <si>
    <t>В т.ч. количество ПД с датой загрузки с 2 по 3 число следующего месяца включительно</t>
  </si>
  <si>
    <t>В т.ч. количество ПД с датой загрузки с 4 по 5 число следующего месяца включительно</t>
  </si>
  <si>
    <t>В т.ч. количество ПД с датой загрузки с 6 по 7 число следующего месяца включительно</t>
  </si>
  <si>
    <t>В т.ч. количество ПД с датой загрузки с 8 по 10 число следующего месяца включительно</t>
  </si>
  <si>
    <t>В т.ч. количество ПД с датой загрузки 11 числа следующего месяца и позже</t>
  </si>
  <si>
    <t>Количество ПД, размещённых в сроки, указанные в договорах</t>
  </si>
  <si>
    <t>AUTHORITY</t>
  </si>
  <si>
    <t>BILLING_CENTER</t>
  </si>
  <si>
    <t>CAPITAL_REPAIR</t>
  </si>
  <si>
    <t>MANAGEMENT</t>
  </si>
  <si>
    <t>SOLID_MUNICIPAL_WASTE</t>
  </si>
  <si>
    <t>SUPPLYING</t>
  </si>
  <si>
    <t>1015001457</t>
  </si>
  <si>
    <t>1001040505</t>
  </si>
  <si>
    <t>1013005590</t>
  </si>
  <si>
    <t>1007002143</t>
  </si>
  <si>
    <t>1000004670</t>
  </si>
  <si>
    <t>1040000545</t>
  </si>
  <si>
    <t>1001256230</t>
  </si>
  <si>
    <t>1011011790</t>
  </si>
  <si>
    <t>1001190250</t>
  </si>
  <si>
    <t>1016030179</t>
  </si>
  <si>
    <t>1001262096</t>
  </si>
  <si>
    <t>1001017513</t>
  </si>
  <si>
    <t>1013007372</t>
  </si>
  <si>
    <t>1001264470</t>
  </si>
  <si>
    <t>1001049219</t>
  </si>
  <si>
    <t>1003018030</t>
  </si>
  <si>
    <t>1003103479</t>
  </si>
  <si>
    <t>1001037750</t>
  </si>
  <si>
    <t>1001312808</t>
  </si>
  <si>
    <t>1001161531</t>
  </si>
  <si>
    <t>1001286837</t>
  </si>
  <si>
    <t>1000008065</t>
  </si>
  <si>
    <t>1001157214</t>
  </si>
  <si>
    <t>1019004730</t>
  </si>
  <si>
    <t>1019004561</t>
  </si>
  <si>
    <t>1003007503</t>
  </si>
  <si>
    <t>1001341157</t>
  </si>
  <si>
    <t>1001267721</t>
  </si>
  <si>
    <t>1001023718</t>
  </si>
  <si>
    <t>1001345352</t>
  </si>
  <si>
    <t>1001041690</t>
  </si>
  <si>
    <t>1001018066</t>
  </si>
  <si>
    <t>1003103461</t>
  </si>
  <si>
    <t>1001041989</t>
  </si>
  <si>
    <t>1003000427</t>
  </si>
  <si>
    <t>1001298423</t>
  </si>
  <si>
    <t>1001223770</t>
  </si>
  <si>
    <t>1001191864</t>
  </si>
  <si>
    <t>1003103655</t>
  </si>
  <si>
    <t>1001266358</t>
  </si>
  <si>
    <t>1001176425</t>
  </si>
  <si>
    <t>1001310303</t>
  </si>
  <si>
    <t>1001356700</t>
  </si>
  <si>
    <t>1003006115</t>
  </si>
  <si>
    <t>1006012050</t>
  </si>
  <si>
    <t>1001283716</t>
  </si>
  <si>
    <t>1003017734</t>
  </si>
  <si>
    <t>1001122691</t>
  </si>
  <si>
    <t>1006009428</t>
  </si>
  <si>
    <t>1003100630</t>
  </si>
  <si>
    <t>1005013654</t>
  </si>
  <si>
    <t>1001256536</t>
  </si>
  <si>
    <t>1001018556</t>
  </si>
  <si>
    <t>1001198281</t>
  </si>
  <si>
    <t>1001344655</t>
  </si>
  <si>
    <t>1001284886</t>
  </si>
  <si>
    <t>1006027650</t>
  </si>
  <si>
    <t>1001242090</t>
  </si>
  <si>
    <t>1001272520</t>
  </si>
  <si>
    <t>1001297388</t>
  </si>
  <si>
    <t>1001240007</t>
  </si>
  <si>
    <t>1001225104</t>
  </si>
  <si>
    <t>1011011408</t>
  </si>
  <si>
    <t>1001247468</t>
  </si>
  <si>
    <t>1001293425</t>
  </si>
  <si>
    <t>1003009998</t>
  </si>
  <si>
    <t>1001326230</t>
  </si>
  <si>
    <t>1002007959</t>
  </si>
  <si>
    <t>1001035248</t>
  </si>
  <si>
    <t>1006026705</t>
  </si>
  <si>
    <t>1001260652</t>
  </si>
  <si>
    <t>1000004543</t>
  </si>
  <si>
    <t>1001019380</t>
  </si>
  <si>
    <t>1001047099</t>
  </si>
  <si>
    <t>1001018919</t>
  </si>
  <si>
    <t>1005013020</t>
  </si>
  <si>
    <t>1001283160</t>
  </si>
  <si>
    <t>1001042020</t>
  </si>
  <si>
    <t>1001251016</t>
  </si>
  <si>
    <t>1003103380</t>
  </si>
  <si>
    <t>1001298670</t>
  </si>
  <si>
    <t>1001230337</t>
  </si>
  <si>
    <t>1001046320</t>
  </si>
  <si>
    <t>1001239386</t>
  </si>
  <si>
    <t>1001286499</t>
  </si>
  <si>
    <t>1001019905</t>
  </si>
  <si>
    <t>1001158419</t>
  </si>
  <si>
    <t>1020178080</t>
  </si>
  <si>
    <t>1001296137</t>
  </si>
  <si>
    <t>1004012841</t>
  </si>
  <si>
    <t>1001283480</t>
  </si>
  <si>
    <t>1001295983</t>
  </si>
  <si>
    <t>1000006484</t>
  </si>
  <si>
    <t>1001040664</t>
  </si>
  <si>
    <t>1003010351</t>
  </si>
  <si>
    <t>1001047765</t>
  </si>
  <si>
    <t>1001245238</t>
  </si>
  <si>
    <t>1001239964</t>
  </si>
  <si>
    <t>1003103398</t>
  </si>
  <si>
    <t>1001289860</t>
  </si>
  <si>
    <t>1001048423</t>
  </si>
  <si>
    <t>1001015227</t>
  </si>
  <si>
    <t>1001034170</t>
  </si>
  <si>
    <t>1021504882</t>
  </si>
  <si>
    <t>1040000577</t>
  </si>
  <si>
    <t>1001015876</t>
  </si>
  <si>
    <t>1001018130</t>
  </si>
  <si>
    <t>1007012825</t>
  </si>
  <si>
    <t>1001049642</t>
  </si>
  <si>
    <t>1001018676</t>
  </si>
  <si>
    <t>1007018062</t>
  </si>
  <si>
    <t>1001334093</t>
  </si>
  <si>
    <t>1001049138</t>
  </si>
  <si>
    <t>1001037855</t>
  </si>
  <si>
    <t>1004014084</t>
  </si>
  <si>
    <t>1001037703</t>
  </si>
  <si>
    <t>1001347631</t>
  </si>
  <si>
    <t>1000015009</t>
  </si>
  <si>
    <t>1001296049</t>
  </si>
  <si>
    <t>1001262040</t>
  </si>
  <si>
    <t>1001045599</t>
  </si>
  <si>
    <t>1018005523</t>
  </si>
  <si>
    <t>1000008749</t>
  </si>
  <si>
    <t>1011008719</t>
  </si>
  <si>
    <t>1001045542</t>
  </si>
  <si>
    <t>1003007743</t>
  </si>
  <si>
    <t>1001240085</t>
  </si>
  <si>
    <t>1005009802</t>
  </si>
  <si>
    <t>1001241593</t>
  </si>
  <si>
    <t>1001048529</t>
  </si>
  <si>
    <t>1011009871</t>
  </si>
  <si>
    <t>1001294588</t>
  </si>
  <si>
    <t>1001301556</t>
  </si>
  <si>
    <t>1001046440</t>
  </si>
  <si>
    <t>1015007233</t>
  </si>
  <si>
    <t>1001027945</t>
  </si>
  <si>
    <t>1001203005</t>
  </si>
  <si>
    <t>1001294531</t>
  </si>
  <si>
    <t>1001018348</t>
  </si>
  <si>
    <t>1001042693</t>
  </si>
  <si>
    <t>1001019655</t>
  </si>
  <si>
    <t>1001311032</t>
  </si>
  <si>
    <t>1001294355</t>
  </si>
  <si>
    <t>1005013125</t>
  </si>
  <si>
    <t>1007018048</t>
  </si>
  <si>
    <t>1000015577</t>
  </si>
  <si>
    <t>1001044468</t>
  </si>
  <si>
    <t>1001018813</t>
  </si>
  <si>
    <t>1001285880</t>
  </si>
  <si>
    <t>1001042904</t>
  </si>
  <si>
    <t>1001298832</t>
  </si>
  <si>
    <t>1001238512</t>
  </si>
  <si>
    <t>1001039612</t>
  </si>
  <si>
    <t>1001041266</t>
  </si>
  <si>
    <t>1007021971</t>
  </si>
  <si>
    <t>1001337792</t>
  </si>
  <si>
    <t>1017002110</t>
  </si>
  <si>
    <t>1001273789</t>
  </si>
  <si>
    <t>1004013933</t>
  </si>
  <si>
    <t>1001037196</t>
  </si>
  <si>
    <t>1007019059</t>
  </si>
  <si>
    <t>1001017320</t>
  </si>
  <si>
    <t>1001293143</t>
  </si>
  <si>
    <t>1018004270</t>
  </si>
  <si>
    <t>1001046296</t>
  </si>
  <si>
    <t>1001014368</t>
  </si>
  <si>
    <t>1001018852</t>
  </si>
  <si>
    <t>1011008973</t>
  </si>
  <si>
    <t>1001048127</t>
  </si>
  <si>
    <t>1001162743</t>
  </si>
  <si>
    <t>1001251538</t>
  </si>
  <si>
    <t>1001324842</t>
  </si>
  <si>
    <t>1001228144</t>
  </si>
  <si>
    <t>1001046225</t>
  </si>
  <si>
    <t>1001344824</t>
  </si>
  <si>
    <t>1001274687</t>
  </si>
  <si>
    <t>1016001932</t>
  </si>
  <si>
    <t>1007015777</t>
  </si>
  <si>
    <t>1001227581</t>
  </si>
  <si>
    <t>1001290544</t>
  </si>
  <si>
    <t>1005012065</t>
  </si>
  <si>
    <t>1001016830</t>
  </si>
  <si>
    <t>1001270890</t>
  </si>
  <si>
    <t>1001241402</t>
  </si>
  <si>
    <t>1007022012</t>
  </si>
  <si>
    <t>1000010667</t>
  </si>
  <si>
    <t>1001282840</t>
  </si>
  <si>
    <t>1013007069</t>
  </si>
  <si>
    <t>1001027014</t>
  </si>
  <si>
    <t>1001039034</t>
  </si>
  <si>
    <t>1001106160</t>
  </si>
  <si>
    <t>1001282938</t>
  </si>
  <si>
    <t>1004011848</t>
  </si>
  <si>
    <t>1007017460</t>
  </si>
  <si>
    <t>1001049473</t>
  </si>
  <si>
    <t>1013800246</t>
  </si>
  <si>
    <t>1005012474</t>
  </si>
  <si>
    <t>1001254881</t>
  </si>
  <si>
    <t>1001019648</t>
  </si>
  <si>
    <t>1001041146</t>
  </si>
  <si>
    <t>1001281589</t>
  </si>
  <si>
    <t>1001019486</t>
  </si>
  <si>
    <t>1001291668</t>
  </si>
  <si>
    <t>1001017665</t>
  </si>
  <si>
    <t>1011009744</t>
  </si>
  <si>
    <t>1001017390</t>
  </si>
  <si>
    <t>1000015094</t>
  </si>
  <si>
    <t>1006012766</t>
  </si>
  <si>
    <t>1001049096</t>
  </si>
  <si>
    <t>1007017206</t>
  </si>
  <si>
    <t>1004015024</t>
  </si>
  <si>
    <t>1001227800</t>
  </si>
  <si>
    <t>1001245189</t>
  </si>
  <si>
    <t>1021505244</t>
  </si>
  <si>
    <t>1001048215</t>
  </si>
  <si>
    <t>1004019597</t>
  </si>
  <si>
    <t>1001241603</t>
  </si>
  <si>
    <t>1001168093</t>
  </si>
  <si>
    <t>1001267062</t>
  </si>
  <si>
    <t>1001015925</t>
  </si>
  <si>
    <t>1001282279</t>
  </si>
  <si>
    <t>1001017915</t>
  </si>
  <si>
    <t>1001226122</t>
  </si>
  <si>
    <t>1013801345</t>
  </si>
  <si>
    <t>1001034572</t>
  </si>
  <si>
    <t>1007019468</t>
  </si>
  <si>
    <t>1001015940</t>
  </si>
  <si>
    <t>1001238223</t>
  </si>
  <si>
    <t>1018005682</t>
  </si>
  <si>
    <t>1001019599</t>
  </si>
  <si>
    <t>1001047733</t>
  </si>
  <si>
    <t>1000009213</t>
  </si>
  <si>
    <t>1002006232</t>
  </si>
  <si>
    <t>1001296521</t>
  </si>
  <si>
    <t>1005013196</t>
  </si>
  <si>
    <t>1001299113</t>
  </si>
  <si>
    <t>1001269704</t>
  </si>
  <si>
    <t>1001294073</t>
  </si>
  <si>
    <t>1001045479</t>
  </si>
  <si>
    <t>1001283152</t>
  </si>
  <si>
    <t>1001123455</t>
  </si>
  <si>
    <t>1000004871</t>
  </si>
  <si>
    <t>1001045510</t>
  </si>
  <si>
    <t>1001308103</t>
  </si>
  <si>
    <t>1001283723</t>
  </si>
  <si>
    <t>1020018223</t>
  </si>
  <si>
    <t>1001294115</t>
  </si>
  <si>
    <t>1001335259</t>
  </si>
  <si>
    <t>1001277279</t>
  </si>
  <si>
    <t>1001326007</t>
  </si>
  <si>
    <t>1001270121</t>
  </si>
  <si>
    <t>1001266252</t>
  </si>
  <si>
    <t>1001291523</t>
  </si>
  <si>
    <t>7708503727</t>
  </si>
  <si>
    <t>7838056212</t>
  </si>
  <si>
    <t>1006010166</t>
  </si>
  <si>
    <t>1001174763</t>
  </si>
  <si>
    <t>1002006708</t>
  </si>
  <si>
    <t>1019004836</t>
  </si>
  <si>
    <t>1014016933</t>
  </si>
  <si>
    <t>7706284124</t>
  </si>
  <si>
    <t>1001291146</t>
  </si>
  <si>
    <t>1006009643</t>
  </si>
  <si>
    <t>1004015458</t>
  </si>
  <si>
    <t>7841312071</t>
  </si>
  <si>
    <t>1001000598</t>
  </si>
  <si>
    <t>1013009066</t>
  </si>
  <si>
    <t>1007018496</t>
  </si>
  <si>
    <t>1001304003</t>
  </si>
  <si>
    <t>1006004155</t>
  </si>
  <si>
    <t>1007023778</t>
  </si>
  <si>
    <t>1006012011</t>
  </si>
  <si>
    <t>1013006996</t>
  </si>
  <si>
    <t>1001012875</t>
  </si>
  <si>
    <t>1020017773</t>
  </si>
  <si>
    <t>7838024362</t>
  </si>
  <si>
    <t>1001179715</t>
  </si>
  <si>
    <t>1015000968</t>
  </si>
  <si>
    <t>1015003285</t>
  </si>
  <si>
    <t>1006012029</t>
  </si>
  <si>
    <t>1004016074</t>
  </si>
  <si>
    <t>101501001</t>
  </si>
  <si>
    <t>100101001</t>
  </si>
  <si>
    <t>101301001</t>
  </si>
  <si>
    <t>100701001</t>
  </si>
  <si>
    <t>100001001</t>
  </si>
  <si>
    <t>104001001</t>
  </si>
  <si>
    <t>101101001</t>
  </si>
  <si>
    <t>100301001</t>
  </si>
  <si>
    <t>101901001</t>
  </si>
  <si>
    <t>100601001</t>
  </si>
  <si>
    <t>100501001</t>
  </si>
  <si>
    <t>100201001</t>
  </si>
  <si>
    <t>102001001</t>
  </si>
  <si>
    <t>100401001</t>
  </si>
  <si>
    <t>102101001</t>
  </si>
  <si>
    <t>101801001</t>
  </si>
  <si>
    <t>101701001</t>
  </si>
  <si>
    <t>101601001</t>
  </si>
  <si>
    <t>770843013</t>
  </si>
  <si>
    <t>783801001</t>
  </si>
  <si>
    <t>101401001</t>
  </si>
  <si>
    <t>770401001</t>
  </si>
  <si>
    <t>100102001</t>
  </si>
  <si>
    <t>781001001</t>
  </si>
  <si>
    <t>АДМИНИСТРАЦИЯ ПУДОЖСКОГО МУНИЦИПАЛЬНОГО РАЙОНА</t>
  </si>
  <si>
    <t>АДМИНИСТРАЦИЯ ПЕТРОЗАВОДСКОГО ГОРОДСКОГО ОКРУГА</t>
  </si>
  <si>
    <t>АДМИНИСТРАЦИЯ МЕДВЕЖЬЕГОРСКОГО МУНИЦИПАЛЬНОГО РАЙОНА</t>
  </si>
  <si>
    <t>АДМИНИСТРАЦИЯ СОРТАВАЛЬСКОГО МУНИЦИПАЛЬНОГО РАЙОНА</t>
  </si>
  <si>
    <t>ООО "ЕРЦ РК"</t>
  </si>
  <si>
    <t>ООО "ПРЯЖИНСКИЙ ЕРЦ"</t>
  </si>
  <si>
    <t>ООО "РИЦ ЖХ"</t>
  </si>
  <si>
    <t>ООО "РЦ - "ВОДОКАНАЛ"</t>
  </si>
  <si>
    <t>ООО "КРЦ"</t>
  </si>
  <si>
    <t>АО "ЕРЦ РК"</t>
  </si>
  <si>
    <t>ООО УК "ВАШ ВЫБОР"</t>
  </si>
  <si>
    <t>ТСЖ "СЕВЕРНОЕ"</t>
  </si>
  <si>
    <t>ООО "ТЕПЛОМИР СЕРВИС"</t>
  </si>
  <si>
    <t>ООО "НОВЫЙ ПОРЯДОК"</t>
  </si>
  <si>
    <t>ТСЖ "ЗНАНИЕ"</t>
  </si>
  <si>
    <t>ТСН "ВОЙТТО"</t>
  </si>
  <si>
    <t>ТСЖ "БУЛЬВАР ЮНОСТИ - 11А"</t>
  </si>
  <si>
    <t>ТОВАРИЩЕСТВО СОБСТВЕННИКОВ ЖИЛЬЯ "МОЙ ДОМ"</t>
  </si>
  <si>
    <t>ТСН "МУРМАНСКОЕ-1А"</t>
  </si>
  <si>
    <t>ООО "ГАРАНТИЯ-ПЛЮС"</t>
  </si>
  <si>
    <t>ООО УК "ТЕРРИТОРИЯ"</t>
  </si>
  <si>
    <t>ООО "ЭК"</t>
  </si>
  <si>
    <t>ООО "ТЕПЛОАВТОМАТИКА"</t>
  </si>
  <si>
    <t>ТСН "РАССВЕТ"</t>
  </si>
  <si>
    <t>ТСЖ "ДОВЕРИЕ"</t>
  </si>
  <si>
    <t>ТСЖ "ЧАЙКА"</t>
  </si>
  <si>
    <t>ООО "КАРЕЛИЯ"</t>
  </si>
  <si>
    <t>ООО "СЕРВИС"</t>
  </si>
  <si>
    <t>ООО "ТРИАЛ"</t>
  </si>
  <si>
    <t>ООО "ЭКСПЛОСЕРВИС"</t>
  </si>
  <si>
    <t>ЖЭК "ДРУЖБА 4"</t>
  </si>
  <si>
    <t>ТСЖ "ОНЕЖСКИЕ БЕРЕГА"</t>
  </si>
  <si>
    <t>ТСЖ "СТАРТ - 1"</t>
  </si>
  <si>
    <t>ПОТРЕБИТЕЛЬСКИЙ КООПЕРАТИВ "ДРУЖБА-2"</t>
  </si>
  <si>
    <t>Кондопожское ММП ЖКХ</t>
  </si>
  <si>
    <t>ООО "21 ВЕК"</t>
  </si>
  <si>
    <t>ООО "НУК"</t>
  </si>
  <si>
    <t>ТСЖ "ГАВАНЬ"</t>
  </si>
  <si>
    <t>ТСН "ПОБЕДА"</t>
  </si>
  <si>
    <t>ТСЖ Радужный Плюс</t>
  </si>
  <si>
    <t>ТСЖ "ЛЕНИНГРАДСКАЯ 9"</t>
  </si>
  <si>
    <t>ООО РКЦ "КЛЮЧЕВОЙ"</t>
  </si>
  <si>
    <t>ТСЖ "КАЛИНИНА 57Б"</t>
  </si>
  <si>
    <t>ЖСК "МОЛОДЕЖНЫЙ"</t>
  </si>
  <si>
    <t>ООО "УО "Сегежский Дом"</t>
  </si>
  <si>
    <t>ТСЖ "ДЕРЖАВИНА,25"</t>
  </si>
  <si>
    <t>ООО"УЮТ"</t>
  </si>
  <si>
    <t>ЖЭК "ДРУЖБА-3"</t>
  </si>
  <si>
    <t>ООО "УК ДОМ"</t>
  </si>
  <si>
    <t>ТСЖ "СТРОИТЕЛЬНАЯ-3А"</t>
  </si>
  <si>
    <t>ООО "ЖИЛИЩНАЯ ЭКОНОМСРЕДА"</t>
  </si>
  <si>
    <t>ООО "УК "АВЕРС"</t>
  </si>
  <si>
    <t>ТСЖ "МОЙ ДОМ-21"</t>
  </si>
  <si>
    <t>ООО "ПК ВЫБОР"</t>
  </si>
  <si>
    <t>ООО "ДОВЕРИЕ"</t>
  </si>
  <si>
    <t>ТСЖ "КАРЕЛЬСКИЙ БЕРЕГ"</t>
  </si>
  <si>
    <t>ООО "УО "СОДРУЖЕСТВО"</t>
  </si>
  <si>
    <t>ТСЖ "СНЕГИРИ"</t>
  </si>
  <si>
    <t>ООО "АКВАМАРИН-СЕРВИС"</t>
  </si>
  <si>
    <t>ООО "УО "УМЕЛЕЦ"</t>
  </si>
  <si>
    <t>ТСЖ "ЗАРЕЧЬЕ-7"</t>
  </si>
  <si>
    <t>ТСЖ  "РАДУЖНЫЙ 1"</t>
  </si>
  <si>
    <t>ООО "ЦЕНТР КОММУНАЛЬНОГО СЕРВИСА"</t>
  </si>
  <si>
    <t>ООО "ПКК"</t>
  </si>
  <si>
    <t>ТСЖ "ГЕРЦЕНА 41"</t>
  </si>
  <si>
    <t>ООО "КОНДОПОЖСКАЯ УПРАВЛЯЮЩАЯ КОМПАНИЯ"</t>
  </si>
  <si>
    <t>ТСН "АНТОНОВА 7"</t>
  </si>
  <si>
    <t>ООО "НАШ ГОРОД"</t>
  </si>
  <si>
    <t>ТСЖ "ОДА"</t>
  </si>
  <si>
    <t>ООО "ЖЭУ"</t>
  </si>
  <si>
    <t>ТСЖ "ВИКТОРИЯ 18"</t>
  </si>
  <si>
    <t>ООО "ОРБИТА"</t>
  </si>
  <si>
    <t>ТСЖ  "ДЕРЖАВИНА 5"</t>
  </si>
  <si>
    <t>ТСЖ "ОКТЯБРЬСКИЙ"</t>
  </si>
  <si>
    <t>ТСЖ "ВАРКАУСА-2"</t>
  </si>
  <si>
    <t>ООО "ПИТКЯРАНТА"</t>
  </si>
  <si>
    <t>ТСЖ "УНИВЕРСИТЕТСКАЯ 17"</t>
  </si>
  <si>
    <t>ЖЭК "ТРАКТОРОСТРОИТЕЛЬ"</t>
  </si>
  <si>
    <t>ТСЖ "КАРЛА МАРКСА,12"</t>
  </si>
  <si>
    <t>ТСЖ "СОДРУЖЕСТВО"</t>
  </si>
  <si>
    <t>ООО "СФЕРА УПРАВЛЕНИЯ"</t>
  </si>
  <si>
    <t>ТСЖ  РАДУЖНЫЙ-2</t>
  </si>
  <si>
    <t>ТСЖ "ЛЕНИНА 18 Б"</t>
  </si>
  <si>
    <t>ТСЖ "РАДУЖНЫЙ-4"</t>
  </si>
  <si>
    <t>ООО "ЛИДЕР"</t>
  </si>
  <si>
    <t>ТСЖ "Ключевая 16"</t>
  </si>
  <si>
    <t>ООО "ОнегоСтройСервис"</t>
  </si>
  <si>
    <t>ТСЖ "НАДЕЖДА"</t>
  </si>
  <si>
    <t>ТСН  "СКАНДИНАВСКИЙ 2Б"</t>
  </si>
  <si>
    <t>ООО "ЖИЛРЕМСТРОЙ"</t>
  </si>
  <si>
    <t>ТСЖ "СК-14"</t>
  </si>
  <si>
    <t>ТСН  "ГЕРЦЕНА-18"</t>
  </si>
  <si>
    <t>ООО "УПРАВЛЕНИЕ НЕДВИЖИМОСТЬЮ"</t>
  </si>
  <si>
    <t>ЖЭК "ЖЕЛЕЗНОДОРОЖНИК-2"</t>
  </si>
  <si>
    <t>ТСЖ "НИКА"</t>
  </si>
  <si>
    <t>ТСЖ "БЛОК 3"</t>
  </si>
  <si>
    <t>ООО"УК"ДОМОУПРАВЛЕНИЕ"</t>
  </si>
  <si>
    <t>ТСЖ "ЦЕНТРАЛЬНОЕ"</t>
  </si>
  <si>
    <t>ТСЖ "ОНЕГО"</t>
  </si>
  <si>
    <t>ТСЖ "ВАРЛАМОВА 35"</t>
  </si>
  <si>
    <t>НЕКОММЕРЧЕСКАЯ ОРГАНИЗАЦИЯ ТСЖ "КОНТАКТ"</t>
  </si>
  <si>
    <t>ТСЖ "ВАРКАУСА-9А"</t>
  </si>
  <si>
    <t>Т. С. Ж. "ДВИНА"</t>
  </si>
  <si>
    <t>ТСЖ "Наш дом"</t>
  </si>
  <si>
    <t>ТСН "ДОМ"</t>
  </si>
  <si>
    <t>ТСЖ "СОВЕТСКАЯ-1"</t>
  </si>
  <si>
    <t>ТСЖ "КОММУНИСТОВ 32-Б"</t>
  </si>
  <si>
    <t>ООО "СОЮЗРЕМСТРОЙ"</t>
  </si>
  <si>
    <t>ТСЖ "ЗЕЛЕНАЯ 14"</t>
  </si>
  <si>
    <t>ТСЖ "ОКТЯБРЬСКИЙ, 68"</t>
  </si>
  <si>
    <t>ООО "Комфорт"</t>
  </si>
  <si>
    <t>ТСН "СК-18"</t>
  </si>
  <si>
    <t>ТСН "Чкалова 45"</t>
  </si>
  <si>
    <t>ТСЖ "МИЧУРИНСКОЕ"</t>
  </si>
  <si>
    <t>ООО "УК ФОРМАТ"</t>
  </si>
  <si>
    <t>ТОВАРИЩЕСТВО СОБСТВЕННИКОВ ЖИЛЬЯ "МУРМАНСКАЯ 15 А"</t>
  </si>
  <si>
    <t>ТСН "СЕГЕЖСКАЯ 13"</t>
  </si>
  <si>
    <t>ООО "ВИТЯЗЬ"</t>
  </si>
  <si>
    <t>ТСН "ЛЕНИНА 7"</t>
  </si>
  <si>
    <t>ТСЖ "ЗЕЛЕНАЯ 12"</t>
  </si>
  <si>
    <t>ТСЖ "ГУСТАВ"</t>
  </si>
  <si>
    <t>МУП "ЧУПИНСКИЙ КОМБИНАТ БЛАГОУСТРОЙСТВА"</t>
  </si>
  <si>
    <t>ООО "УК "СЕВЕРНЫЙ ГОРОД"</t>
  </si>
  <si>
    <t>ТСЖ "ЮЖНЫЙ"</t>
  </si>
  <si>
    <t>ТСЖ "САМПО"</t>
  </si>
  <si>
    <t>ТСЖ "РОЖДЕСТВЕНСКОЕ"</t>
  </si>
  <si>
    <t>ООО "УК "ЛАДОГА"</t>
  </si>
  <si>
    <t>ТСЖ "НАШ ДОМ"</t>
  </si>
  <si>
    <t>ТСЖ "ОНЕЖСКИЙ БЕРЕГ"</t>
  </si>
  <si>
    <t>МУП "ЖИЛФОНД" БМО</t>
  </si>
  <si>
    <t>ТСЖ "СК-10/А"</t>
  </si>
  <si>
    <t>ООО"ЖХСЕРВИС"</t>
  </si>
  <si>
    <t>ТСЖ "НЕВСКОЕ-1"</t>
  </si>
  <si>
    <t>ООО "УК ЖКХ"</t>
  </si>
  <si>
    <t>ТСЖ "АВЕЯ"</t>
  </si>
  <si>
    <t>ТСЖ "НЕВСКОЕ"</t>
  </si>
  <si>
    <t>ТСЖ  "ПР. ЛЕНИНА, Д.9"</t>
  </si>
  <si>
    <t>ТСЖ "ЗАРЕЧЬЕ-8"</t>
  </si>
  <si>
    <t>ТСЖ "ЛЫЖНАЯ-1"</t>
  </si>
  <si>
    <t>ТСЖ "РОВИО, 12-А"</t>
  </si>
  <si>
    <t>ТСН "ЧКАЛОВА 49"</t>
  </si>
  <si>
    <t>ТСН "СУОЯРВСКАЯ 26"</t>
  </si>
  <si>
    <t>ООО "МАСТЕР ДОМ"</t>
  </si>
  <si>
    <t>ТСЖ "Сатурн"</t>
  </si>
  <si>
    <t>ТСН "ПРОСПЕКТ"</t>
  </si>
  <si>
    <t>ПК "РОДНИК"</t>
  </si>
  <si>
    <t>ТСЖ "РАДУГА-5"</t>
  </si>
  <si>
    <t>ТСЖ "ЛЕСНОЙ-45/11"</t>
  </si>
  <si>
    <t>ТСЖ "ЧАСТНЫЙ ДОМ"</t>
  </si>
  <si>
    <t>ТСН "СК-16"</t>
  </si>
  <si>
    <t>ТСЖ "БОРОВАЯ 7"</t>
  </si>
  <si>
    <t>ТСЖ "ВАРЛАМОВСКОЕ"</t>
  </si>
  <si>
    <t>ЖСК "ДРУЖБА-5"</t>
  </si>
  <si>
    <t>ООО "ДОМ-СЕРВИС"</t>
  </si>
  <si>
    <t>ООО "КСМ-КОМФОРТ"</t>
  </si>
  <si>
    <t>ООО "ККС"</t>
  </si>
  <si>
    <t>ТСЖ "СОЛНЕЧНАЯ, 1"</t>
  </si>
  <si>
    <t>ТСН "КАРХУ"</t>
  </si>
  <si>
    <t>ТОВАРИЩЕСТВО СОБСТВЕННИКОВ ЖИЛЬЯ "ДВИНА-1"</t>
  </si>
  <si>
    <t>ТСЖ "НОВЫЙ ДОМ"</t>
  </si>
  <si>
    <t>ТСЖ "КРАСНОАРМЕЙСКАЯ,8"</t>
  </si>
  <si>
    <t>ТСЖ  "УЮТНЫЙ ДОМ"</t>
  </si>
  <si>
    <t>ООО "ТЕПЛОЭНЕРГИЯ"</t>
  </si>
  <si>
    <t>ТСЖ "ЮБИЛЕЙНЫЙ 1"</t>
  </si>
  <si>
    <t>ТСЖ "НЕВСКИЙ"</t>
  </si>
  <si>
    <t>ТСЖ "ВАТУТИНА-28"</t>
  </si>
  <si>
    <t>ТСЖ "СЕВЕРНЫЙ"</t>
  </si>
  <si>
    <t>ТСЖ "ЮБИЛЕЙНЫЙ-3"</t>
  </si>
  <si>
    <t>ООО "ПРОФЕССИОНАЛ"</t>
  </si>
  <si>
    <t>ТСЖ "СЕВЕРНОЕ СИЯНИЕ"</t>
  </si>
  <si>
    <t>ООО "КС"</t>
  </si>
  <si>
    <t>ТСЖ "ПАРКОВАЯ"</t>
  </si>
  <si>
    <t>ТСЖ "ПАРК"</t>
  </si>
  <si>
    <t>ТСЖ "КЛЮЧЕВАЯ, 2"</t>
  </si>
  <si>
    <t>ООО "РАЙОН"</t>
  </si>
  <si>
    <t>ООО "СКС"</t>
  </si>
  <si>
    <t>ООО "ЖС"</t>
  </si>
  <si>
    <t>ТСЖ  "МОЙ ДОМ-17"</t>
  </si>
  <si>
    <t>ТСЖ "СЕЛЕНА"</t>
  </si>
  <si>
    <t>МУП ЖКХ "Дом"</t>
  </si>
  <si>
    <t>ТСЖ "КРАСНОАРМЕЙСКАЯ"</t>
  </si>
  <si>
    <t>ТСЖ "ЗАЙЦЕВА,9"А"</t>
  </si>
  <si>
    <t>ТСЖ "ЛЕНИНА,25"</t>
  </si>
  <si>
    <t>ООО "КОММУНАЛЬНАЯ СЛУЖБА"</t>
  </si>
  <si>
    <t>ООО "ОНЕГОИНЖИНИРИНГ"</t>
  </si>
  <si>
    <t>ТСЖ "СК-14/А"</t>
  </si>
  <si>
    <t>ООО "УК "ЛОТОС"</t>
  </si>
  <si>
    <t>ТСЖ "ОМЕГА"</t>
  </si>
  <si>
    <t>ТСЖ "СК-10"</t>
  </si>
  <si>
    <t>МУП ЦМР МО "КОСТОМУКШСКИЙ ГОРОДСКОЙ ОКРУГ"</t>
  </si>
  <si>
    <t>ТСЖ "ДРУЖБЫ НАРОДОВ,19"</t>
  </si>
  <si>
    <t>ТСЖ "ЗАРЕЧНОЕ-1"</t>
  </si>
  <si>
    <t>ООО "управляющая компания Жилищный трест"</t>
  </si>
  <si>
    <t>ООО "АЛЕКСАНДРА"</t>
  </si>
  <si>
    <t>ООО "УПРАВДОМ"</t>
  </si>
  <si>
    <t>ТСЖ  "ЛЕНИНА-15"</t>
  </si>
  <si>
    <t>ТСЖ " РАДУЖНЫЙ-5"</t>
  </si>
  <si>
    <t>ТСЖ "СОФЬИ КОВАЛЕВСКОЙ - 12"</t>
  </si>
  <si>
    <t>ТСЖ "СУОЯРВСКАЯ 32 А"</t>
  </si>
  <si>
    <t>ТСН "КЕМСКАЯ 7"</t>
  </si>
  <si>
    <t>ЖСК  "КРАСНОФЛОТСКИЙ"</t>
  </si>
  <si>
    <t>ТСЖ "РАССВЕТ"</t>
  </si>
  <si>
    <t>ТСН "ГРИГОРЬЕВА 4"</t>
  </si>
  <si>
    <t>ТСЖ "НА РЕЧНОЙ"</t>
  </si>
  <si>
    <t>ООО "ДОМОФОНД"</t>
  </si>
  <si>
    <t>ТСЖ "СОРТАВАЛЬСКАЯ 9"</t>
  </si>
  <si>
    <t>ТСЖ "КИРОВА-6"</t>
  </si>
  <si>
    <t>ТСЖ "ИНТЕР 12"</t>
  </si>
  <si>
    <t>ТСН "КАРЬЕР"</t>
  </si>
  <si>
    <t>ТОВАРИЩЕСТВО СОБСТВЕННИКОВ ЖИЛЬЯ "ПАРКОВАЯ, 46-Г"</t>
  </si>
  <si>
    <t>ТСЖ "ЗАРЯ"</t>
  </si>
  <si>
    <t>ТСЖ "КЕМСКОЕ"</t>
  </si>
  <si>
    <t>ООО "КАРЕЛИЯ ДОМ"</t>
  </si>
  <si>
    <t>ТСЖ "К. МАРКСА, 22"</t>
  </si>
  <si>
    <t>ООО "КАРЕЛЬСКАЯ УПРАВЛЯЮЩАЯ КОМПАНИЯ"</t>
  </si>
  <si>
    <t>ТСЖ "РИГАЧИНА-34"</t>
  </si>
  <si>
    <t>ТСЖ "КЛЮЧЕВСКОЕ ШОССЕ,3"</t>
  </si>
  <si>
    <t>ТСЖ "СУСАНИНА 15"</t>
  </si>
  <si>
    <t>ТСЖ "РЕСПУБЛИКА 2008"</t>
  </si>
  <si>
    <t>ТСЖ "ЧАЙКА-24"</t>
  </si>
  <si>
    <t>ООО "ПЖК"</t>
  </si>
  <si>
    <t>ТСЖ "МОНОЛИТ-6"</t>
  </si>
  <si>
    <t>ООО УК "ЭТАЛОН"</t>
  </si>
  <si>
    <t>ТСЖ "ЗАРЕЧЬЕ - 2"</t>
  </si>
  <si>
    <t>ТСЖ "УСПЕХ"</t>
  </si>
  <si>
    <t>ООО "ЖИЛЦЕНТР"</t>
  </si>
  <si>
    <t>ТСЖ "ПЕРВОМАЙСКИЙ, 37"</t>
  </si>
  <si>
    <t>ТСЖ "ЗАРЕЧНОЕ"</t>
  </si>
  <si>
    <t>ТСН "ЧЕРНЫШЕВСКИЙ"</t>
  </si>
  <si>
    <t>ООО "РАБОЧЕОСТРОВСКОЕ ЖХ""</t>
  </si>
  <si>
    <t>ТСН "Луначарского 15"</t>
  </si>
  <si>
    <t>ООО "АЛЬТЕРНАТИВА"</t>
  </si>
  <si>
    <t>ТСН "НЕВСКИЙ 3"</t>
  </si>
  <si>
    <t>ТСЖ "КРАСНАЯ-34"</t>
  </si>
  <si>
    <t>ТСЖ "СК-12Б"</t>
  </si>
  <si>
    <t>ТСЖ "СТУДЕНЧЕСКИЙ - 1"</t>
  </si>
  <si>
    <t>ТСН "КЛЮЧЕВАЯ 6/5"</t>
  </si>
  <si>
    <t>ТСЖ "ОКТЯБРЬСКИЙ 70"</t>
  </si>
  <si>
    <t>ООО "УК ГРАДСЕРВИС"</t>
  </si>
  <si>
    <t>ТСЖ "БЛОК-2"</t>
  </si>
  <si>
    <t>ТСН "ПЕТРОВА 5А"</t>
  </si>
  <si>
    <t>ТСЖ "СУОЯРВСКАЯ-32"</t>
  </si>
  <si>
    <t>ООО "МИР"</t>
  </si>
  <si>
    <t>ТСЖ "СК-16А"</t>
  </si>
  <si>
    <t>ТСН "ЧАЙКА 8А"</t>
  </si>
  <si>
    <t>ТСЖ "СОФЬИ КОВАЛЕВСКОЙ-12А"</t>
  </si>
  <si>
    <t>ТСН "СЕГЕЖСКАЯ 21"</t>
  </si>
  <si>
    <t>ТСЖ "СУЛАЖГОРСКАЯ,7"</t>
  </si>
  <si>
    <t>ООО "УК ФИРМА КОМФОРТ"</t>
  </si>
  <si>
    <t>ООО "КЭО"</t>
  </si>
  <si>
    <t>ЦЕНТРАЛЬНАЯ ДИРЕКЦИЯ ПО ТЕПЛОВОДОСНАБЖЕНИЮ ОАО "РЖД"</t>
  </si>
  <si>
    <t>ООО "ГАЗПРОМ МЕЖРЕГИОНГАЗ САНКТ-ПЕТЕРБУРГ"</t>
  </si>
  <si>
    <t>МБУ "С-Н"</t>
  </si>
  <si>
    <t>ООО "ЭНЕРГОКОМФОРТ". КАРЕЛИЯ"</t>
  </si>
  <si>
    <t>МУП " КЭСНА "</t>
  </si>
  <si>
    <t>ООО "ЭКСПРЕСС"</t>
  </si>
  <si>
    <t>МУП "РРЦ"</t>
  </si>
  <si>
    <t>ООО "РУСЭНЕРГОСБЫТ"</t>
  </si>
  <si>
    <t>АО "ПКС - ВОДОКАНАЛ"</t>
  </si>
  <si>
    <t>ООО "МЖКО"</t>
  </si>
  <si>
    <t>МУП "ТЕПЛОСЕТИ"</t>
  </si>
  <si>
    <t>Филиал "Карельский" ПАО "ТГК-1"</t>
  </si>
  <si>
    <t>АО "КАРЕЛГАЗ"</t>
  </si>
  <si>
    <t>МУП "НАШ ГОРОД"</t>
  </si>
  <si>
    <t>ООО "Сортавальский водоканал"</t>
  </si>
  <si>
    <t>ГУП РК "КАРЕЛКОММУНЭНЕРГО"</t>
  </si>
  <si>
    <t>АО "СЕГЕЖСКИЙ ЦБК"</t>
  </si>
  <si>
    <t>ООО "КАРЕЛВОДОКАНАЛ"</t>
  </si>
  <si>
    <t>ООО "ПКХ "Водоотведение"</t>
  </si>
  <si>
    <t>ООО "БИОТЭК"</t>
  </si>
  <si>
    <t>АО "ТНС ЭНЕРГО КАРЕЛИЯ"</t>
  </si>
  <si>
    <t>МУП "ВОДОКАНАЛ ПРИОНЕЖСКИЙ"</t>
  </si>
  <si>
    <t>ООО "ПЕТЕРБУРГТЕПЛОЭНЕРГО"</t>
  </si>
  <si>
    <t>ООО ИК "РУБИН"</t>
  </si>
  <si>
    <t>МУП "РЕСУРС"</t>
  </si>
  <si>
    <t>ООО "СЕВЕРЗАГОТОВКА"</t>
  </si>
  <si>
    <t>ООО "ПКХ "Водоснабжение"</t>
  </si>
  <si>
    <t>МКП "ГОРВОДОКАНАЛ КГО"</t>
  </si>
  <si>
    <t>Доля ПД, размещённых в сроки, указанные в договорах</t>
  </si>
  <si>
    <t>Доля ПД с корректными итоговыми суммами начислений</t>
  </si>
  <si>
    <t>Доля ПД, размещённых до 1 числа следующего месяца включительно</t>
  </si>
  <si>
    <t>Доля ПД, размещённых до 5 числа следующего месяца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</si>
</sst>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33"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Организации" displayName="Организации" ref="A1:U362" totalsRowCount="1">
  <autoFilter ref="A1:U361">
    <filterColumn colId="1">
      <filters>
        <filter val="1007019468"/>
      </filters>
    </filterColumn>
  </autoFilter>
  <tableColumns count="21">
    <tableColumn id="1" name="Тип ЛС"/>
    <tableColumn id="2" name="ИНН"/>
    <tableColumn id="3" name="КПП"/>
    <tableColumn id="4" name="Организация"/>
    <tableColumn id="5" name="Количество размещённых регулярных ПД за отчётный период, всего" totalsRowFunction="sum" dataDxfId="32"/>
    <tableColumn id="6" name="В том числе ПД, где итого к оплате сходится с &quot;задолженность плюс начислено&quot;" totalsRowFunction="sum" dataDxfId="31"/>
    <tableColumn id="7" name="В том числе ПД, где &quot;задолженность плюс начислено&quot; = переплата, а итого к оплате = 0" totalsRowFunction="sum" dataDxfId="30"/>
    <tableColumn id="8" name="В том числе ПД, где итого к оплате сходится с &quot;задолженность плюс начислено минус оплата&quot;" totalsRowFunction="sum" dataDxfId="29"/>
    <tableColumn id="9" name="В том числе ПД, где &quot;задолженность плюс начислено&quot; не сходится с &quot;итого к оплате&quot;" totalsRowFunction="sum" dataDxfId="28"/>
    <tableColumn id="10" name="В том числе ПД, где &quot;итого к оплате&quot; не сходится с &quot;итого к оплате&quot; по ПД" totalsRowFunction="sum" dataDxfId="27"/>
    <tableColumn id="11" name="В т.ч. количество ПД с датой загрузки до 1 числа следующего месяца включительно" totalsRowFunction="sum" dataDxfId="26"/>
    <tableColumn id="12" name="В т.ч. количество ПД с датой загрузки с 2 по 3 число следующего месяца включительно" totalsRowFunction="sum" dataDxfId="25"/>
    <tableColumn id="13" name="В т.ч. количество ПД с датой загрузки с 4 по 5 число следующего месяца включительно" totalsRowFunction="sum" dataDxfId="24"/>
    <tableColumn id="14" name="В т.ч. количество ПД с датой загрузки с 6 по 7 число следующего месяца включительно" totalsRowFunction="sum" dataDxfId="23"/>
    <tableColumn id="15" name="В т.ч. количество ПД с датой загрузки с 8 по 10 число следующего месяца включительно" totalsRowFunction="sum" dataDxfId="22"/>
    <tableColumn id="16" name="В т.ч. количество ПД с датой загрузки 11 числа следующего месяца и позже" totalsRowFunction="sum" dataDxfId="21"/>
    <tableColumn id="17" name="Количество ПД, размещённых в сроки, указанные в договорах" totalsRowFunction="sum" dataDxfId="20"/>
    <tableColumn id="18" name="Доля ПД, размещённых в сроки, указанные в договорах" totalsRowFunction="custom" dataDxfId="19">
      <calculatedColumnFormula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calculatedColumnFormula>
      <totalsRowFormula>IFERROR(Организации[[#Totals],[Количество ПД, размещённых в сроки, указанные в договорах]] / Организации[[#Totals],[Количество размещённых регулярных ПД за отчётный период, всего]], 0)</totalsRowFormula>
    </tableColumn>
    <tableColumn id="19" name="Доля ПД с корректными итоговыми суммами начислений" totalsRowFunction="custom" dataDxfId="18">
      <calculatedColumnFormula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calculatedColumnFormula>
      <totalsRowFormula>IFERROR((Организации[[#Totals],[В том числе ПД, где итого к оплате сходится с "задолженность плюс начислено"]]+Организации[[#Totals],[В том числе ПД, где "задолженность плюс начислено" = переплата, а итого к оплате = 0]]+Организации[[#Totals],[В том числе ПД, где итого к оплате сходится с "задолженность плюс начислено минус оплата"]]) / Организации[[#Totals],[Количество размещённых регулярных ПД за отчётный период, всего]], 0)</totalsRowFormula>
    </tableColumn>
    <tableColumn id="20" name="Доля ПД, размещённых до 1 числа следующего месяца включительно" totalsRowFunction="custom" dataDxfId="17">
      <calculatedColumnFormula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calculatedColumnFormula>
      <totalsRowFormula>IFERROR(Организации[[#Totals],[В т.ч. количество ПД с датой загрузки до 1 числа следующего месяца включительно]] / Организации[[#Totals],[Количество размещённых регулярных ПД за отчётный период, всего]], 0)</totalsRowFormula>
    </tableColumn>
    <tableColumn id="21" name="Доля ПД, размещённых до 5 числа следующего месяца включительно" totalsRowFunction="custom" dataDxfId="16">
      <calculatedColumnFormula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calculatedColumnFormula>
      <totalsRowFormula>IFERROR((Организации[[#Totals],[В т.ч. количество ПД с датой загрузки до 1 числа следующего месяца включительно]] + Организации[[#Totals],[В т.ч. количество ПД с датой загрузки с 2 по 3 число следующего месяца включительно]] + Организации[[#Totals],[В т.ч. количество ПД с датой загрузки с 4 по 5 число следующего месяца включительно]]) / Организации[[#Totals],[Количество размещённых регулярных ПД за отчётный период, всего]], 0)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2"/>
  <sheetViews>
    <sheetView tabSelected="1" topLeftCell="E1" workbookViewId="0">
      <selection activeCell="F1" sqref="F1"/>
    </sheetView>
  </sheetViews>
  <sheetFormatPr defaultRowHeight="15" x14ac:dyDescent="0.25"/>
  <cols>
    <col min="1" max="1" width="24.7109375" customWidth="1"/>
    <col min="2" max="3" width="12.7109375" customWidth="1"/>
    <col min="4" max="4" width="48.7109375" customWidth="1"/>
    <col min="5" max="17" width="12.7109375" style="1" customWidth="1"/>
    <col min="18" max="21" width="12.7109375" style="2" customWidth="1"/>
  </cols>
  <sheetData>
    <row r="1" spans="1:21" s="3" customFormat="1" ht="1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606</v>
      </c>
      <c r="S1" s="3" t="s">
        <v>607</v>
      </c>
      <c r="T1" s="3" t="s">
        <v>608</v>
      </c>
      <c r="U1" s="3" t="s">
        <v>609</v>
      </c>
    </row>
    <row r="2" spans="1:21" hidden="1" x14ac:dyDescent="0.25">
      <c r="A2" t="s">
        <v>17</v>
      </c>
      <c r="B2" t="s">
        <v>23</v>
      </c>
      <c r="C2" t="s">
        <v>304</v>
      </c>
      <c r="D2" t="s">
        <v>328</v>
      </c>
      <c r="E2" s="1">
        <v>549</v>
      </c>
      <c r="F2" s="1">
        <v>549</v>
      </c>
      <c r="G2" s="1">
        <v>0</v>
      </c>
      <c r="H2" s="1">
        <v>0</v>
      </c>
      <c r="I2" s="1">
        <v>0</v>
      </c>
      <c r="J2" s="1">
        <v>0</v>
      </c>
      <c r="K2" s="1">
        <v>549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549</v>
      </c>
      <c r="R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" spans="1:21" hidden="1" x14ac:dyDescent="0.25">
      <c r="A3" t="s">
        <v>17</v>
      </c>
      <c r="B3" t="s">
        <v>24</v>
      </c>
      <c r="C3" t="s">
        <v>305</v>
      </c>
      <c r="D3" t="s">
        <v>329</v>
      </c>
      <c r="E3" s="1">
        <v>3208</v>
      </c>
      <c r="F3" s="1">
        <v>109</v>
      </c>
      <c r="G3" s="1">
        <v>2</v>
      </c>
      <c r="H3" s="1">
        <v>1448</v>
      </c>
      <c r="I3" s="1">
        <v>1649</v>
      </c>
      <c r="J3" s="1">
        <v>0</v>
      </c>
      <c r="K3" s="1">
        <v>0</v>
      </c>
      <c r="L3" s="1">
        <v>0</v>
      </c>
      <c r="M3" s="1">
        <v>0</v>
      </c>
      <c r="N3" s="1">
        <v>3208</v>
      </c>
      <c r="O3" s="1">
        <v>0</v>
      </c>
      <c r="P3" s="1">
        <v>0</v>
      </c>
      <c r="Q3" s="1">
        <v>0</v>
      </c>
      <c r="R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0.48597256857855364</v>
      </c>
      <c r="T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" spans="1:21" hidden="1" x14ac:dyDescent="0.25">
      <c r="A4" t="s">
        <v>17</v>
      </c>
      <c r="B4" t="s">
        <v>25</v>
      </c>
      <c r="C4" t="s">
        <v>306</v>
      </c>
      <c r="D4" t="s">
        <v>330</v>
      </c>
      <c r="E4" s="1">
        <v>195</v>
      </c>
      <c r="F4" s="1">
        <v>195</v>
      </c>
      <c r="G4" s="1">
        <v>0</v>
      </c>
      <c r="H4" s="1">
        <v>0</v>
      </c>
      <c r="I4" s="1">
        <v>0</v>
      </c>
      <c r="J4" s="1">
        <v>0</v>
      </c>
      <c r="K4" s="1">
        <v>195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195</v>
      </c>
      <c r="R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5" spans="1:21" hidden="1" x14ac:dyDescent="0.25">
      <c r="A5" t="s">
        <v>17</v>
      </c>
      <c r="B5" t="s">
        <v>26</v>
      </c>
      <c r="C5" t="s">
        <v>307</v>
      </c>
      <c r="D5" t="s">
        <v>331</v>
      </c>
      <c r="E5" s="1">
        <v>190</v>
      </c>
      <c r="F5" s="1">
        <v>190</v>
      </c>
      <c r="G5" s="1">
        <v>0</v>
      </c>
      <c r="H5" s="1">
        <v>0</v>
      </c>
      <c r="I5" s="1">
        <v>0</v>
      </c>
      <c r="J5" s="1">
        <v>0</v>
      </c>
      <c r="K5" s="1">
        <v>136</v>
      </c>
      <c r="L5" s="1">
        <v>0</v>
      </c>
      <c r="M5" s="1">
        <v>0</v>
      </c>
      <c r="N5" s="1">
        <v>0</v>
      </c>
      <c r="O5" s="1">
        <v>0</v>
      </c>
      <c r="P5" s="1">
        <v>54</v>
      </c>
      <c r="Q5" s="1">
        <v>136</v>
      </c>
      <c r="R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0.71578947368421053</v>
      </c>
      <c r="S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0.71578947368421053</v>
      </c>
      <c r="U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0.71578947368421053</v>
      </c>
    </row>
    <row r="6" spans="1:21" hidden="1" x14ac:dyDescent="0.25">
      <c r="A6" t="s">
        <v>18</v>
      </c>
      <c r="B6" t="s">
        <v>27</v>
      </c>
      <c r="C6" t="s">
        <v>308</v>
      </c>
      <c r="D6" t="s">
        <v>332</v>
      </c>
      <c r="E6" s="1">
        <v>2518</v>
      </c>
      <c r="F6" s="1">
        <v>1962</v>
      </c>
      <c r="G6" s="1">
        <v>0</v>
      </c>
      <c r="H6" s="1">
        <v>0</v>
      </c>
      <c r="I6" s="1">
        <v>0</v>
      </c>
      <c r="J6" s="1">
        <v>556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2518</v>
      </c>
      <c r="Q6" s="1">
        <v>0</v>
      </c>
      <c r="R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0.77918983320095314</v>
      </c>
      <c r="T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" spans="1:21" hidden="1" x14ac:dyDescent="0.25">
      <c r="A7" t="s">
        <v>18</v>
      </c>
      <c r="B7" t="s">
        <v>28</v>
      </c>
      <c r="C7" t="s">
        <v>309</v>
      </c>
      <c r="D7" t="s">
        <v>333</v>
      </c>
      <c r="E7" s="1">
        <v>138</v>
      </c>
      <c r="F7" s="1">
        <v>138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138</v>
      </c>
      <c r="P7" s="1">
        <v>0</v>
      </c>
      <c r="Q7" s="1">
        <v>0</v>
      </c>
      <c r="R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" spans="1:21" hidden="1" x14ac:dyDescent="0.25">
      <c r="A8" t="s">
        <v>18</v>
      </c>
      <c r="B8" t="s">
        <v>29</v>
      </c>
      <c r="C8" t="s">
        <v>305</v>
      </c>
      <c r="D8" t="s">
        <v>334</v>
      </c>
      <c r="E8" s="1">
        <v>33552</v>
      </c>
      <c r="F8" s="1">
        <v>26513</v>
      </c>
      <c r="G8" s="1">
        <v>0</v>
      </c>
      <c r="H8" s="1">
        <v>23</v>
      </c>
      <c r="I8" s="1">
        <v>7016</v>
      </c>
      <c r="J8" s="1">
        <v>0</v>
      </c>
      <c r="K8" s="1">
        <v>33538</v>
      </c>
      <c r="L8" s="1">
        <v>0</v>
      </c>
      <c r="M8" s="1">
        <v>14</v>
      </c>
      <c r="N8" s="1">
        <v>0</v>
      </c>
      <c r="O8" s="1">
        <v>0</v>
      </c>
      <c r="P8" s="1">
        <v>0</v>
      </c>
      <c r="Q8" s="1">
        <v>33538</v>
      </c>
      <c r="R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0.99958273724368141</v>
      </c>
      <c r="S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0.79089175011921797</v>
      </c>
      <c r="T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0.99958273724368141</v>
      </c>
      <c r="U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9" spans="1:21" hidden="1" x14ac:dyDescent="0.25">
      <c r="A9" t="s">
        <v>18</v>
      </c>
      <c r="B9" t="s">
        <v>30</v>
      </c>
      <c r="C9" t="s">
        <v>310</v>
      </c>
      <c r="D9" t="s">
        <v>335</v>
      </c>
      <c r="E9" s="1">
        <v>779</v>
      </c>
      <c r="F9" s="1">
        <v>100</v>
      </c>
      <c r="G9" s="1">
        <v>0</v>
      </c>
      <c r="H9" s="1">
        <v>560</v>
      </c>
      <c r="I9" s="1">
        <v>119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779</v>
      </c>
      <c r="P9" s="1">
        <v>0</v>
      </c>
      <c r="Q9" s="1">
        <v>779</v>
      </c>
      <c r="R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0.84724005134788194</v>
      </c>
      <c r="T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" spans="1:21" hidden="1" x14ac:dyDescent="0.25">
      <c r="A10" t="s">
        <v>18</v>
      </c>
      <c r="B10" t="s">
        <v>31</v>
      </c>
      <c r="C10" t="s">
        <v>305</v>
      </c>
      <c r="D10" t="s">
        <v>336</v>
      </c>
      <c r="E10" s="1">
        <v>1027</v>
      </c>
      <c r="F10" s="1">
        <v>1027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1027</v>
      </c>
      <c r="O10" s="1">
        <v>0</v>
      </c>
      <c r="P10" s="1">
        <v>0</v>
      </c>
      <c r="Q10" s="1">
        <v>0</v>
      </c>
      <c r="R1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" spans="1:21" hidden="1" x14ac:dyDescent="0.25">
      <c r="A11" t="s">
        <v>18</v>
      </c>
      <c r="B11" t="s">
        <v>32</v>
      </c>
      <c r="C11" t="s">
        <v>305</v>
      </c>
      <c r="D11" t="s">
        <v>337</v>
      </c>
      <c r="E11" s="1">
        <v>68467</v>
      </c>
      <c r="F11" s="1">
        <v>67451</v>
      </c>
      <c r="G11" s="1">
        <v>1016</v>
      </c>
      <c r="H11" s="1">
        <v>0</v>
      </c>
      <c r="I11" s="1">
        <v>0</v>
      </c>
      <c r="J11" s="1">
        <v>0</v>
      </c>
      <c r="K11" s="1">
        <v>68265</v>
      </c>
      <c r="L11" s="1">
        <v>0</v>
      </c>
      <c r="M11" s="1">
        <v>0</v>
      </c>
      <c r="N11" s="1">
        <v>0</v>
      </c>
      <c r="O11" s="1">
        <v>0</v>
      </c>
      <c r="P11" s="1">
        <v>202</v>
      </c>
      <c r="Q11" s="1">
        <v>68265</v>
      </c>
      <c r="R1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0.99704967356536722</v>
      </c>
      <c r="S1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0.99704967356536722</v>
      </c>
      <c r="U1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0.99704967356536722</v>
      </c>
    </row>
    <row r="12" spans="1:21" hidden="1" x14ac:dyDescent="0.25">
      <c r="A12" t="s">
        <v>19</v>
      </c>
      <c r="B12" t="s">
        <v>33</v>
      </c>
      <c r="C12" t="s">
        <v>305</v>
      </c>
      <c r="D12" t="s">
        <v>338</v>
      </c>
      <c r="E12" s="1">
        <v>533</v>
      </c>
      <c r="F12" s="1">
        <v>533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533</v>
      </c>
      <c r="P12" s="1">
        <v>0</v>
      </c>
      <c r="Q12" s="1">
        <v>0</v>
      </c>
      <c r="R1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" spans="1:21" hidden="1" x14ac:dyDescent="0.25">
      <c r="A13" t="s">
        <v>19</v>
      </c>
      <c r="B13" t="s">
        <v>34</v>
      </c>
      <c r="C13" t="s">
        <v>305</v>
      </c>
      <c r="D13" t="s">
        <v>339</v>
      </c>
      <c r="E13" s="1">
        <v>62</v>
      </c>
      <c r="F13" s="1">
        <v>62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62</v>
      </c>
      <c r="Q13" s="1">
        <v>0</v>
      </c>
      <c r="R1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" spans="1:21" hidden="1" x14ac:dyDescent="0.25">
      <c r="A14" t="s">
        <v>19</v>
      </c>
      <c r="B14" t="s">
        <v>35</v>
      </c>
      <c r="C14" t="s">
        <v>306</v>
      </c>
      <c r="D14" t="s">
        <v>340</v>
      </c>
      <c r="E14" s="1">
        <v>98</v>
      </c>
      <c r="F14" s="1">
        <v>98</v>
      </c>
      <c r="G14" s="1">
        <v>0</v>
      </c>
      <c r="H14" s="1">
        <v>0</v>
      </c>
      <c r="I14" s="1">
        <v>0</v>
      </c>
      <c r="J14" s="1">
        <v>0</v>
      </c>
      <c r="K14" s="1">
        <v>98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98</v>
      </c>
      <c r="R1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5" spans="1:21" hidden="1" x14ac:dyDescent="0.25">
      <c r="A15" t="s">
        <v>19</v>
      </c>
      <c r="B15" t="s">
        <v>36</v>
      </c>
      <c r="C15" t="s">
        <v>305</v>
      </c>
      <c r="D15" t="s">
        <v>341</v>
      </c>
      <c r="E15" s="1">
        <v>2133</v>
      </c>
      <c r="F15" s="1">
        <v>2129</v>
      </c>
      <c r="G15" s="1">
        <v>0</v>
      </c>
      <c r="H15" s="1">
        <v>0</v>
      </c>
      <c r="I15" s="1">
        <v>0</v>
      </c>
      <c r="J15" s="1">
        <v>4</v>
      </c>
      <c r="K15" s="1">
        <v>0</v>
      </c>
      <c r="L15" s="1">
        <v>1260</v>
      </c>
      <c r="M15" s="1">
        <v>406</v>
      </c>
      <c r="N15" s="1">
        <v>0</v>
      </c>
      <c r="O15" s="1">
        <v>0</v>
      </c>
      <c r="P15" s="1">
        <v>467</v>
      </c>
      <c r="Q15" s="1">
        <v>0</v>
      </c>
      <c r="R1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0.99812470698546651</v>
      </c>
      <c r="T1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0.78105954055321147</v>
      </c>
    </row>
    <row r="16" spans="1:21" hidden="1" x14ac:dyDescent="0.25">
      <c r="A16" t="s">
        <v>19</v>
      </c>
      <c r="B16" t="s">
        <v>37</v>
      </c>
      <c r="C16" t="s">
        <v>305</v>
      </c>
      <c r="D16" t="s">
        <v>342</v>
      </c>
      <c r="E16" s="1">
        <v>119</v>
      </c>
      <c r="F16" s="1">
        <v>119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119</v>
      </c>
      <c r="N16" s="1">
        <v>0</v>
      </c>
      <c r="O16" s="1">
        <v>0</v>
      </c>
      <c r="P16" s="1">
        <v>0</v>
      </c>
      <c r="Q16" s="1">
        <v>0</v>
      </c>
      <c r="R1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7" spans="1:21" hidden="1" x14ac:dyDescent="0.25">
      <c r="A17" t="s">
        <v>19</v>
      </c>
      <c r="B17" t="s">
        <v>38</v>
      </c>
      <c r="C17" t="s">
        <v>311</v>
      </c>
      <c r="D17" t="s">
        <v>343</v>
      </c>
      <c r="E17" s="1">
        <v>66</v>
      </c>
      <c r="F17" s="1">
        <v>66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66</v>
      </c>
      <c r="O17" s="1">
        <v>0</v>
      </c>
      <c r="P17" s="1">
        <v>0</v>
      </c>
      <c r="Q17" s="1">
        <v>0</v>
      </c>
      <c r="R1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" spans="1:21" hidden="1" x14ac:dyDescent="0.25">
      <c r="A18" t="s">
        <v>19</v>
      </c>
      <c r="B18" t="s">
        <v>39</v>
      </c>
      <c r="C18" t="s">
        <v>311</v>
      </c>
      <c r="D18" t="s">
        <v>344</v>
      </c>
      <c r="E18" s="1">
        <v>68</v>
      </c>
      <c r="F18" s="1">
        <v>68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68</v>
      </c>
      <c r="N18" s="1">
        <v>0</v>
      </c>
      <c r="O18" s="1">
        <v>0</v>
      </c>
      <c r="P18" s="1">
        <v>0</v>
      </c>
      <c r="Q18" s="1">
        <v>0</v>
      </c>
      <c r="R1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9" spans="1:21" hidden="1" x14ac:dyDescent="0.25">
      <c r="A19" t="s">
        <v>19</v>
      </c>
      <c r="B19" t="s">
        <v>40</v>
      </c>
      <c r="C19" t="s">
        <v>305</v>
      </c>
      <c r="D19" t="s">
        <v>345</v>
      </c>
      <c r="E19" s="1">
        <v>27</v>
      </c>
      <c r="F19" s="1">
        <v>27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27</v>
      </c>
      <c r="Q19" s="1">
        <v>0</v>
      </c>
      <c r="R1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" spans="1:21" hidden="1" x14ac:dyDescent="0.25">
      <c r="A20" t="s">
        <v>19</v>
      </c>
      <c r="B20" t="s">
        <v>41</v>
      </c>
      <c r="C20" t="s">
        <v>305</v>
      </c>
      <c r="D20" t="s">
        <v>346</v>
      </c>
      <c r="E20" s="1">
        <v>92</v>
      </c>
      <c r="F20" s="1">
        <v>20</v>
      </c>
      <c r="G20" s="1">
        <v>0</v>
      </c>
      <c r="H20" s="1">
        <v>53</v>
      </c>
      <c r="I20" s="1">
        <v>19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92</v>
      </c>
      <c r="Q20" s="1">
        <v>0</v>
      </c>
      <c r="R2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0.79347826086956519</v>
      </c>
      <c r="T2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" spans="1:21" hidden="1" x14ac:dyDescent="0.25">
      <c r="A21" t="s">
        <v>19</v>
      </c>
      <c r="B21" t="s">
        <v>29</v>
      </c>
      <c r="C21" t="s">
        <v>305</v>
      </c>
      <c r="D21" t="s">
        <v>334</v>
      </c>
      <c r="E21" s="1">
        <v>9940</v>
      </c>
      <c r="F21" s="1">
        <v>8190</v>
      </c>
      <c r="G21" s="1">
        <v>0</v>
      </c>
      <c r="H21" s="1">
        <v>18</v>
      </c>
      <c r="I21" s="1">
        <v>1732</v>
      </c>
      <c r="J21" s="1">
        <v>0</v>
      </c>
      <c r="K21" s="1">
        <v>9693</v>
      </c>
      <c r="L21" s="1">
        <v>0</v>
      </c>
      <c r="M21" s="1">
        <v>247</v>
      </c>
      <c r="N21" s="1">
        <v>0</v>
      </c>
      <c r="O21" s="1">
        <v>0</v>
      </c>
      <c r="P21" s="1">
        <v>0</v>
      </c>
      <c r="Q21" s="1">
        <v>9693</v>
      </c>
      <c r="R2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0.97515090543259553</v>
      </c>
      <c r="S2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0.82575452716297781</v>
      </c>
      <c r="T2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0.97515090543259553</v>
      </c>
      <c r="U2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2" spans="1:21" hidden="1" x14ac:dyDescent="0.25">
      <c r="A22" t="s">
        <v>19</v>
      </c>
      <c r="B22" t="s">
        <v>42</v>
      </c>
      <c r="C22" t="s">
        <v>305</v>
      </c>
      <c r="D22" t="s">
        <v>347</v>
      </c>
      <c r="E22" s="1">
        <v>10696</v>
      </c>
      <c r="F22" s="1">
        <v>10696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10604</v>
      </c>
      <c r="M22" s="1">
        <v>0</v>
      </c>
      <c r="N22" s="1">
        <v>0</v>
      </c>
      <c r="O22" s="1">
        <v>0</v>
      </c>
      <c r="P22" s="1">
        <v>92</v>
      </c>
      <c r="Q22" s="1">
        <v>0</v>
      </c>
      <c r="R2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0.99139865370231861</v>
      </c>
    </row>
    <row r="23" spans="1:21" hidden="1" x14ac:dyDescent="0.25">
      <c r="A23" t="s">
        <v>19</v>
      </c>
      <c r="B23" t="s">
        <v>43</v>
      </c>
      <c r="C23" t="s">
        <v>305</v>
      </c>
      <c r="D23" t="s">
        <v>348</v>
      </c>
      <c r="E23" s="1">
        <v>226</v>
      </c>
      <c r="F23" s="1">
        <v>226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226</v>
      </c>
      <c r="Q23" s="1">
        <v>0</v>
      </c>
      <c r="R2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" spans="1:21" hidden="1" x14ac:dyDescent="0.25">
      <c r="A24" t="s">
        <v>19</v>
      </c>
      <c r="B24" t="s">
        <v>44</v>
      </c>
      <c r="C24" t="s">
        <v>308</v>
      </c>
      <c r="D24" t="s">
        <v>349</v>
      </c>
      <c r="E24" s="1">
        <v>350</v>
      </c>
      <c r="F24" s="1">
        <v>350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271</v>
      </c>
      <c r="P24" s="1">
        <v>79</v>
      </c>
      <c r="Q24" s="1">
        <v>0</v>
      </c>
      <c r="R2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" spans="1:21" hidden="1" x14ac:dyDescent="0.25">
      <c r="A25" t="s">
        <v>19</v>
      </c>
      <c r="B25" t="s">
        <v>45</v>
      </c>
      <c r="C25" t="s">
        <v>305</v>
      </c>
      <c r="D25" t="s">
        <v>350</v>
      </c>
      <c r="E25" s="1">
        <v>3517</v>
      </c>
      <c r="F25" s="1">
        <v>3517</v>
      </c>
      <c r="G25" s="1">
        <v>0</v>
      </c>
      <c r="H25" s="1">
        <v>0</v>
      </c>
      <c r="I25" s="1">
        <v>0</v>
      </c>
      <c r="J25" s="1">
        <v>0</v>
      </c>
      <c r="K25" s="1">
        <v>3515</v>
      </c>
      <c r="L25" s="1">
        <v>0</v>
      </c>
      <c r="M25" s="1">
        <v>0</v>
      </c>
      <c r="N25" s="1">
        <v>0</v>
      </c>
      <c r="O25" s="1">
        <v>0</v>
      </c>
      <c r="P25" s="1">
        <v>2</v>
      </c>
      <c r="Q25" s="1">
        <v>3515</v>
      </c>
      <c r="R2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0.99943133352288882</v>
      </c>
      <c r="S2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0.99943133352288882</v>
      </c>
      <c r="U2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0.99943133352288882</v>
      </c>
    </row>
    <row r="26" spans="1:21" hidden="1" x14ac:dyDescent="0.25">
      <c r="A26" t="s">
        <v>19</v>
      </c>
      <c r="B26" t="s">
        <v>46</v>
      </c>
      <c r="C26" t="s">
        <v>312</v>
      </c>
      <c r="D26" t="s">
        <v>351</v>
      </c>
      <c r="E26" s="1">
        <v>120</v>
      </c>
      <c r="F26" s="1">
        <v>49</v>
      </c>
      <c r="G26" s="1">
        <v>4</v>
      </c>
      <c r="H26" s="1">
        <v>65</v>
      </c>
      <c r="I26" s="1">
        <v>2</v>
      </c>
      <c r="J26" s="1">
        <v>0</v>
      </c>
      <c r="K26" s="1">
        <v>120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120</v>
      </c>
      <c r="R2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0.98333333333333328</v>
      </c>
      <c r="T2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7" spans="1:21" hidden="1" x14ac:dyDescent="0.25">
      <c r="A27" t="s">
        <v>19</v>
      </c>
      <c r="B27" t="s">
        <v>47</v>
      </c>
      <c r="C27" t="s">
        <v>312</v>
      </c>
      <c r="D27" t="s">
        <v>352</v>
      </c>
      <c r="E27" s="1">
        <v>346</v>
      </c>
      <c r="F27" s="1">
        <v>41</v>
      </c>
      <c r="G27" s="1">
        <v>0</v>
      </c>
      <c r="H27" s="1">
        <v>305</v>
      </c>
      <c r="I27" s="1">
        <v>0</v>
      </c>
      <c r="J27" s="1">
        <v>0</v>
      </c>
      <c r="K27" s="1">
        <v>0</v>
      </c>
      <c r="L27" s="1">
        <v>0</v>
      </c>
      <c r="M27" s="1">
        <v>346</v>
      </c>
      <c r="N27" s="1">
        <v>0</v>
      </c>
      <c r="O27" s="1">
        <v>0</v>
      </c>
      <c r="P27" s="1">
        <v>0</v>
      </c>
      <c r="Q27" s="1">
        <v>0</v>
      </c>
      <c r="R2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8" spans="1:21" hidden="1" x14ac:dyDescent="0.25">
      <c r="A28" t="s">
        <v>19</v>
      </c>
      <c r="B28" t="s">
        <v>48</v>
      </c>
      <c r="C28" t="s">
        <v>311</v>
      </c>
      <c r="D28" t="s">
        <v>353</v>
      </c>
      <c r="E28" s="1">
        <v>16</v>
      </c>
      <c r="F28" s="1">
        <v>16</v>
      </c>
      <c r="G28" s="1">
        <v>0</v>
      </c>
      <c r="H28" s="1">
        <v>0</v>
      </c>
      <c r="I28" s="1">
        <v>0</v>
      </c>
      <c r="J28" s="1">
        <v>0</v>
      </c>
      <c r="K28" s="1">
        <v>16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16</v>
      </c>
      <c r="R2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9" spans="1:21" hidden="1" x14ac:dyDescent="0.25">
      <c r="A29" t="s">
        <v>19</v>
      </c>
      <c r="B29" t="s">
        <v>49</v>
      </c>
      <c r="C29" t="s">
        <v>305</v>
      </c>
      <c r="D29" t="s">
        <v>354</v>
      </c>
      <c r="E29" s="1">
        <v>66</v>
      </c>
      <c r="F29" s="1">
        <v>20</v>
      </c>
      <c r="G29" s="1">
        <v>0</v>
      </c>
      <c r="H29" s="1">
        <v>46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66</v>
      </c>
      <c r="P29" s="1">
        <v>0</v>
      </c>
      <c r="Q29" s="1">
        <v>0</v>
      </c>
      <c r="R2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" spans="1:21" hidden="1" x14ac:dyDescent="0.25">
      <c r="A30" t="s">
        <v>19</v>
      </c>
      <c r="B30" t="s">
        <v>50</v>
      </c>
      <c r="C30" t="s">
        <v>305</v>
      </c>
      <c r="D30" t="s">
        <v>355</v>
      </c>
      <c r="E30" s="1">
        <v>10</v>
      </c>
      <c r="F30" s="1">
        <v>10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10</v>
      </c>
      <c r="Q30" s="1">
        <v>0</v>
      </c>
      <c r="R3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" spans="1:21" hidden="1" x14ac:dyDescent="0.25">
      <c r="A31" t="s">
        <v>19</v>
      </c>
      <c r="B31" t="s">
        <v>51</v>
      </c>
      <c r="C31" t="s">
        <v>305</v>
      </c>
      <c r="D31" t="s">
        <v>356</v>
      </c>
      <c r="E31" s="1">
        <v>1466</v>
      </c>
      <c r="F31" s="1">
        <v>1466</v>
      </c>
      <c r="G31" s="1">
        <v>0</v>
      </c>
      <c r="H31" s="1">
        <v>0</v>
      </c>
      <c r="I31" s="1">
        <v>0</v>
      </c>
      <c r="J31" s="1">
        <v>0</v>
      </c>
      <c r="K31" s="1">
        <v>1466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1466</v>
      </c>
      <c r="R3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2" spans="1:21" hidden="1" x14ac:dyDescent="0.25">
      <c r="A32" t="s">
        <v>19</v>
      </c>
      <c r="B32" t="s">
        <v>52</v>
      </c>
      <c r="C32" t="s">
        <v>305</v>
      </c>
      <c r="D32" t="s">
        <v>357</v>
      </c>
      <c r="E32" s="1">
        <v>250</v>
      </c>
      <c r="F32" s="1">
        <v>67</v>
      </c>
      <c r="G32" s="1">
        <v>0</v>
      </c>
      <c r="H32" s="1">
        <v>183</v>
      </c>
      <c r="I32" s="1">
        <v>0</v>
      </c>
      <c r="J32" s="1">
        <v>0</v>
      </c>
      <c r="K32" s="1">
        <v>0</v>
      </c>
      <c r="L32" s="1">
        <v>0</v>
      </c>
      <c r="M32" s="1">
        <v>250</v>
      </c>
      <c r="N32" s="1">
        <v>0</v>
      </c>
      <c r="O32" s="1">
        <v>0</v>
      </c>
      <c r="P32" s="1">
        <v>0</v>
      </c>
      <c r="Q32" s="1">
        <v>0</v>
      </c>
      <c r="R3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3" spans="1:21" hidden="1" x14ac:dyDescent="0.25">
      <c r="A33" t="s">
        <v>19</v>
      </c>
      <c r="B33" t="s">
        <v>53</v>
      </c>
      <c r="C33" t="s">
        <v>305</v>
      </c>
      <c r="D33" t="s">
        <v>358</v>
      </c>
      <c r="E33" s="1">
        <v>976</v>
      </c>
      <c r="F33" s="1">
        <v>867</v>
      </c>
      <c r="G33" s="1">
        <v>0</v>
      </c>
      <c r="H33" s="1">
        <v>0</v>
      </c>
      <c r="I33" s="1">
        <v>0</v>
      </c>
      <c r="J33" s="1">
        <v>109</v>
      </c>
      <c r="K33" s="1">
        <v>0</v>
      </c>
      <c r="L33" s="1">
        <v>976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0.88831967213114749</v>
      </c>
      <c r="T3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4" spans="1:21" hidden="1" x14ac:dyDescent="0.25">
      <c r="A34" t="s">
        <v>19</v>
      </c>
      <c r="B34" t="s">
        <v>54</v>
      </c>
      <c r="C34" t="s">
        <v>305</v>
      </c>
      <c r="D34" t="s">
        <v>359</v>
      </c>
      <c r="E34" s="1">
        <v>175</v>
      </c>
      <c r="F34" s="1">
        <v>175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175</v>
      </c>
      <c r="Q34" s="1">
        <v>0</v>
      </c>
      <c r="R3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5" spans="1:21" hidden="1" x14ac:dyDescent="0.25">
      <c r="A35" t="s">
        <v>19</v>
      </c>
      <c r="B35" t="s">
        <v>55</v>
      </c>
      <c r="C35" t="s">
        <v>311</v>
      </c>
      <c r="D35" t="s">
        <v>360</v>
      </c>
      <c r="E35" s="1">
        <v>99</v>
      </c>
      <c r="F35" s="1">
        <v>99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99</v>
      </c>
      <c r="Q35" s="1">
        <v>0</v>
      </c>
      <c r="R3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6" spans="1:21" hidden="1" x14ac:dyDescent="0.25">
      <c r="A36" t="s">
        <v>19</v>
      </c>
      <c r="B36" t="s">
        <v>56</v>
      </c>
      <c r="C36" t="s">
        <v>305</v>
      </c>
      <c r="D36" t="s">
        <v>361</v>
      </c>
      <c r="E36" s="1">
        <v>727</v>
      </c>
      <c r="F36" s="1">
        <v>660</v>
      </c>
      <c r="G36" s="1">
        <v>0</v>
      </c>
      <c r="H36" s="1">
        <v>0</v>
      </c>
      <c r="I36" s="1">
        <v>0</v>
      </c>
      <c r="J36" s="1">
        <v>67</v>
      </c>
      <c r="K36" s="1">
        <v>727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727</v>
      </c>
      <c r="R3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0.90784044016506193</v>
      </c>
      <c r="T3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7" spans="1:21" hidden="1" x14ac:dyDescent="0.25">
      <c r="A37" t="s">
        <v>19</v>
      </c>
      <c r="B37" t="s">
        <v>57</v>
      </c>
      <c r="C37" t="s">
        <v>311</v>
      </c>
      <c r="D37" t="s">
        <v>362</v>
      </c>
      <c r="E37" s="1">
        <v>5362</v>
      </c>
      <c r="F37" s="1">
        <v>5289</v>
      </c>
      <c r="G37" s="1">
        <v>0</v>
      </c>
      <c r="H37" s="1">
        <v>0</v>
      </c>
      <c r="I37" s="1">
        <v>0</v>
      </c>
      <c r="J37" s="1">
        <v>73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5362</v>
      </c>
      <c r="Q37" s="1">
        <v>0</v>
      </c>
      <c r="R3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0.98638567698619917</v>
      </c>
      <c r="T3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8" spans="1:21" hidden="1" x14ac:dyDescent="0.25">
      <c r="A38" t="s">
        <v>19</v>
      </c>
      <c r="B38" t="s">
        <v>58</v>
      </c>
      <c r="C38" t="s">
        <v>305</v>
      </c>
      <c r="D38" t="s">
        <v>363</v>
      </c>
      <c r="E38" s="1">
        <v>1171</v>
      </c>
      <c r="F38" s="1">
        <v>1171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45</v>
      </c>
      <c r="O38" s="1">
        <v>0</v>
      </c>
      <c r="P38" s="1">
        <v>1126</v>
      </c>
      <c r="Q38" s="1">
        <v>0</v>
      </c>
      <c r="R3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9" spans="1:21" hidden="1" x14ac:dyDescent="0.25">
      <c r="A39" t="s">
        <v>19</v>
      </c>
      <c r="B39" t="s">
        <v>59</v>
      </c>
      <c r="C39" t="s">
        <v>305</v>
      </c>
      <c r="D39" t="s">
        <v>364</v>
      </c>
      <c r="E39" s="1">
        <v>581</v>
      </c>
      <c r="F39" s="1">
        <v>348</v>
      </c>
      <c r="G39" s="1">
        <v>0</v>
      </c>
      <c r="H39" s="1">
        <v>33</v>
      </c>
      <c r="I39" s="1">
        <v>200</v>
      </c>
      <c r="J39" s="1">
        <v>0</v>
      </c>
      <c r="K39" s="1">
        <v>0</v>
      </c>
      <c r="L39" s="1">
        <v>0</v>
      </c>
      <c r="M39" s="1">
        <v>0</v>
      </c>
      <c r="N39" s="1">
        <v>581</v>
      </c>
      <c r="O39" s="1">
        <v>0</v>
      </c>
      <c r="P39" s="1">
        <v>0</v>
      </c>
      <c r="Q39" s="1">
        <v>0</v>
      </c>
      <c r="R3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0.65576592082616181</v>
      </c>
      <c r="T3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0" spans="1:21" hidden="1" x14ac:dyDescent="0.25">
      <c r="A40" t="s">
        <v>19</v>
      </c>
      <c r="B40" t="s">
        <v>60</v>
      </c>
      <c r="C40" t="s">
        <v>305</v>
      </c>
      <c r="D40" t="s">
        <v>365</v>
      </c>
      <c r="E40" s="1">
        <v>72</v>
      </c>
      <c r="F40" s="1">
        <v>72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72</v>
      </c>
      <c r="O40" s="1">
        <v>0</v>
      </c>
      <c r="P40" s="1">
        <v>0</v>
      </c>
      <c r="Q40" s="1">
        <v>0</v>
      </c>
      <c r="R4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1" spans="1:21" hidden="1" x14ac:dyDescent="0.25">
      <c r="A41" t="s">
        <v>19</v>
      </c>
      <c r="B41" t="s">
        <v>61</v>
      </c>
      <c r="C41" t="s">
        <v>311</v>
      </c>
      <c r="D41" t="s">
        <v>366</v>
      </c>
      <c r="E41" s="1">
        <v>59</v>
      </c>
      <c r="F41" s="1">
        <v>59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59</v>
      </c>
      <c r="O41" s="1">
        <v>0</v>
      </c>
      <c r="P41" s="1">
        <v>0</v>
      </c>
      <c r="Q41" s="1">
        <v>0</v>
      </c>
      <c r="R4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2" spans="1:21" hidden="1" x14ac:dyDescent="0.25">
      <c r="A42" t="s">
        <v>19</v>
      </c>
      <c r="B42" t="s">
        <v>62</v>
      </c>
      <c r="C42" t="s">
        <v>305</v>
      </c>
      <c r="D42" t="s">
        <v>367</v>
      </c>
      <c r="E42" s="1">
        <v>54</v>
      </c>
      <c r="F42" s="1">
        <v>54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54</v>
      </c>
      <c r="Q42" s="1">
        <v>0</v>
      </c>
      <c r="R4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3" spans="1:21" hidden="1" x14ac:dyDescent="0.25">
      <c r="A43" t="s">
        <v>19</v>
      </c>
      <c r="B43" t="s">
        <v>63</v>
      </c>
      <c r="C43" t="s">
        <v>305</v>
      </c>
      <c r="D43" t="s">
        <v>368</v>
      </c>
      <c r="E43" s="1">
        <v>64</v>
      </c>
      <c r="F43" s="1">
        <v>64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64</v>
      </c>
      <c r="O43" s="1">
        <v>0</v>
      </c>
      <c r="P43" s="1">
        <v>0</v>
      </c>
      <c r="Q43" s="1">
        <v>0</v>
      </c>
      <c r="R4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4" spans="1:21" hidden="1" x14ac:dyDescent="0.25">
      <c r="A44" t="s">
        <v>19</v>
      </c>
      <c r="B44" t="s">
        <v>64</v>
      </c>
      <c r="C44" t="s">
        <v>305</v>
      </c>
      <c r="D44" t="s">
        <v>369</v>
      </c>
      <c r="E44" s="1">
        <v>70</v>
      </c>
      <c r="F44" s="1">
        <v>1</v>
      </c>
      <c r="G44" s="1">
        <v>0</v>
      </c>
      <c r="H44" s="1">
        <v>26</v>
      </c>
      <c r="I44" s="1">
        <v>43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70</v>
      </c>
      <c r="Q44" s="1">
        <v>0</v>
      </c>
      <c r="R4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0.38571428571428573</v>
      </c>
      <c r="T4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5" spans="1:21" hidden="1" x14ac:dyDescent="0.25">
      <c r="A45" t="s">
        <v>19</v>
      </c>
      <c r="B45" t="s">
        <v>65</v>
      </c>
      <c r="C45" t="s">
        <v>305</v>
      </c>
      <c r="D45" t="s">
        <v>370</v>
      </c>
      <c r="E45" s="1">
        <v>143</v>
      </c>
      <c r="F45" s="1">
        <v>143</v>
      </c>
      <c r="G45" s="1">
        <v>0</v>
      </c>
      <c r="H45" s="1">
        <v>0</v>
      </c>
      <c r="I45" s="1">
        <v>0</v>
      </c>
      <c r="J45" s="1">
        <v>0</v>
      </c>
      <c r="K45" s="1">
        <v>143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143</v>
      </c>
      <c r="R4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4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4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46" spans="1:21" hidden="1" x14ac:dyDescent="0.25">
      <c r="A46" t="s">
        <v>19</v>
      </c>
      <c r="B46" t="s">
        <v>66</v>
      </c>
      <c r="C46" t="s">
        <v>311</v>
      </c>
      <c r="D46" t="s">
        <v>371</v>
      </c>
      <c r="E46" s="1">
        <v>60</v>
      </c>
      <c r="F46" s="1">
        <v>60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60</v>
      </c>
      <c r="N46" s="1">
        <v>0</v>
      </c>
      <c r="O46" s="1">
        <v>0</v>
      </c>
      <c r="P46" s="1">
        <v>0</v>
      </c>
      <c r="Q46" s="1">
        <v>0</v>
      </c>
      <c r="R4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47" spans="1:21" hidden="1" x14ac:dyDescent="0.25">
      <c r="A47" t="s">
        <v>19</v>
      </c>
      <c r="B47" t="s">
        <v>67</v>
      </c>
      <c r="C47" t="s">
        <v>313</v>
      </c>
      <c r="D47" t="s">
        <v>372</v>
      </c>
      <c r="E47" s="1">
        <v>3840</v>
      </c>
      <c r="F47" s="1">
        <v>2706</v>
      </c>
      <c r="G47" s="1">
        <v>0</v>
      </c>
      <c r="H47" s="1">
        <v>0</v>
      </c>
      <c r="I47" s="1">
        <v>0</v>
      </c>
      <c r="J47" s="1">
        <v>1134</v>
      </c>
      <c r="K47" s="1">
        <v>0</v>
      </c>
      <c r="L47" s="1">
        <v>0</v>
      </c>
      <c r="M47" s="1">
        <v>0</v>
      </c>
      <c r="N47" s="1">
        <v>3840</v>
      </c>
      <c r="O47" s="1">
        <v>0</v>
      </c>
      <c r="P47" s="1">
        <v>0</v>
      </c>
      <c r="Q47" s="1">
        <v>0</v>
      </c>
      <c r="R4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0.70468750000000002</v>
      </c>
      <c r="T4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8" spans="1:21" hidden="1" x14ac:dyDescent="0.25">
      <c r="A48" t="s">
        <v>19</v>
      </c>
      <c r="B48" t="s">
        <v>68</v>
      </c>
      <c r="C48" t="s">
        <v>305</v>
      </c>
      <c r="D48" t="s">
        <v>373</v>
      </c>
      <c r="E48" s="1">
        <v>60</v>
      </c>
      <c r="F48" s="1">
        <v>60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60</v>
      </c>
      <c r="Q48" s="1">
        <v>0</v>
      </c>
      <c r="R4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49" spans="1:21" hidden="1" x14ac:dyDescent="0.25">
      <c r="A49" t="s">
        <v>19</v>
      </c>
      <c r="B49" t="s">
        <v>69</v>
      </c>
      <c r="C49" t="s">
        <v>305</v>
      </c>
      <c r="D49" t="s">
        <v>374</v>
      </c>
      <c r="E49" s="1">
        <v>18</v>
      </c>
      <c r="F49" s="1">
        <v>18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18</v>
      </c>
      <c r="O49" s="1">
        <v>0</v>
      </c>
      <c r="P49" s="1">
        <v>0</v>
      </c>
      <c r="Q49" s="1">
        <v>0</v>
      </c>
      <c r="R4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4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4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4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0" spans="1:21" hidden="1" x14ac:dyDescent="0.25">
      <c r="A50" t="s">
        <v>19</v>
      </c>
      <c r="B50" t="s">
        <v>70</v>
      </c>
      <c r="C50" t="s">
        <v>305</v>
      </c>
      <c r="D50" t="s">
        <v>375</v>
      </c>
      <c r="E50" s="1">
        <v>1096</v>
      </c>
      <c r="F50" s="1">
        <v>1094</v>
      </c>
      <c r="G50" s="1">
        <v>0</v>
      </c>
      <c r="H50" s="1">
        <v>0</v>
      </c>
      <c r="I50" s="1">
        <v>0</v>
      </c>
      <c r="J50" s="1">
        <v>2</v>
      </c>
      <c r="K50" s="1">
        <v>1096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1096</v>
      </c>
      <c r="R5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5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0.99817518248175185</v>
      </c>
      <c r="T5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5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51" spans="1:21" hidden="1" x14ac:dyDescent="0.25">
      <c r="A51" t="s">
        <v>19</v>
      </c>
      <c r="B51" t="s">
        <v>71</v>
      </c>
      <c r="C51" t="s">
        <v>313</v>
      </c>
      <c r="D51" t="s">
        <v>376</v>
      </c>
      <c r="E51" s="1">
        <v>3337</v>
      </c>
      <c r="F51" s="1">
        <v>2206</v>
      </c>
      <c r="G51" s="1">
        <v>0</v>
      </c>
      <c r="H51" s="1">
        <v>0</v>
      </c>
      <c r="I51" s="1">
        <v>0</v>
      </c>
      <c r="J51" s="1">
        <v>1131</v>
      </c>
      <c r="K51" s="1">
        <v>0</v>
      </c>
      <c r="L51" s="1">
        <v>0</v>
      </c>
      <c r="M51" s="1">
        <v>0</v>
      </c>
      <c r="N51" s="1">
        <v>3337</v>
      </c>
      <c r="O51" s="1">
        <v>0</v>
      </c>
      <c r="P51" s="1">
        <v>0</v>
      </c>
      <c r="Q51" s="1">
        <v>0</v>
      </c>
      <c r="R5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0.66107281989811206</v>
      </c>
      <c r="T5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2" spans="1:21" hidden="1" x14ac:dyDescent="0.25">
      <c r="A52" t="s">
        <v>19</v>
      </c>
      <c r="B52" t="s">
        <v>72</v>
      </c>
      <c r="C52" t="s">
        <v>311</v>
      </c>
      <c r="D52" t="s">
        <v>377</v>
      </c>
      <c r="E52" s="1">
        <v>52</v>
      </c>
      <c r="F52" s="1">
        <v>52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52</v>
      </c>
      <c r="O52" s="1">
        <v>0</v>
      </c>
      <c r="P52" s="1">
        <v>0</v>
      </c>
      <c r="Q52" s="1">
        <v>0</v>
      </c>
      <c r="R5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3" spans="1:21" hidden="1" x14ac:dyDescent="0.25">
      <c r="A53" t="s">
        <v>19</v>
      </c>
      <c r="B53" t="s">
        <v>73</v>
      </c>
      <c r="C53" t="s">
        <v>314</v>
      </c>
      <c r="D53" t="s">
        <v>378</v>
      </c>
      <c r="E53" s="1">
        <v>178</v>
      </c>
      <c r="F53" s="1">
        <v>178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178</v>
      </c>
      <c r="O53" s="1">
        <v>0</v>
      </c>
      <c r="P53" s="1">
        <v>0</v>
      </c>
      <c r="Q53" s="1">
        <v>0</v>
      </c>
      <c r="R5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4" spans="1:21" hidden="1" x14ac:dyDescent="0.25">
      <c r="A54" t="s">
        <v>19</v>
      </c>
      <c r="B54" t="s">
        <v>74</v>
      </c>
      <c r="C54" t="s">
        <v>305</v>
      </c>
      <c r="D54" t="s">
        <v>379</v>
      </c>
      <c r="E54" s="1">
        <v>478</v>
      </c>
      <c r="F54" s="1">
        <v>478</v>
      </c>
      <c r="G54" s="1">
        <v>0</v>
      </c>
      <c r="H54" s="1">
        <v>0</v>
      </c>
      <c r="I54" s="1">
        <v>0</v>
      </c>
      <c r="J54" s="1">
        <v>0</v>
      </c>
      <c r="K54" s="1">
        <v>478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478</v>
      </c>
      <c r="R5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5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5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55" spans="1:21" hidden="1" x14ac:dyDescent="0.25">
      <c r="A55" t="s">
        <v>19</v>
      </c>
      <c r="B55" t="s">
        <v>75</v>
      </c>
      <c r="C55" t="s">
        <v>305</v>
      </c>
      <c r="D55" t="s">
        <v>380</v>
      </c>
      <c r="E55" s="1">
        <v>57</v>
      </c>
      <c r="F55" s="1">
        <v>57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57</v>
      </c>
      <c r="Q55" s="1">
        <v>0</v>
      </c>
      <c r="R5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6" spans="1:21" hidden="1" x14ac:dyDescent="0.25">
      <c r="A56" t="s">
        <v>19</v>
      </c>
      <c r="B56" t="s">
        <v>76</v>
      </c>
      <c r="C56" t="s">
        <v>305</v>
      </c>
      <c r="D56" t="s">
        <v>381</v>
      </c>
      <c r="E56" s="1">
        <v>2430</v>
      </c>
      <c r="F56" s="1">
        <v>2430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2430</v>
      </c>
      <c r="Q56" s="1">
        <v>0</v>
      </c>
      <c r="R5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7" spans="1:21" hidden="1" x14ac:dyDescent="0.25">
      <c r="A57" t="s">
        <v>19</v>
      </c>
      <c r="B57" t="s">
        <v>77</v>
      </c>
      <c r="C57" t="s">
        <v>305</v>
      </c>
      <c r="D57" t="s">
        <v>382</v>
      </c>
      <c r="E57" s="1">
        <v>300</v>
      </c>
      <c r="F57" s="1">
        <v>300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300</v>
      </c>
      <c r="Q57" s="1">
        <v>0</v>
      </c>
      <c r="R5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8" spans="1:21" hidden="1" x14ac:dyDescent="0.25">
      <c r="A58" t="s">
        <v>19</v>
      </c>
      <c r="B58" t="s">
        <v>78</v>
      </c>
      <c r="C58" t="s">
        <v>305</v>
      </c>
      <c r="D58" t="s">
        <v>383</v>
      </c>
      <c r="E58" s="1">
        <v>144</v>
      </c>
      <c r="F58" s="1">
        <v>144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144</v>
      </c>
      <c r="Q58" s="1">
        <v>0</v>
      </c>
      <c r="R5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59" spans="1:21" hidden="1" x14ac:dyDescent="0.25">
      <c r="A59" t="s">
        <v>19</v>
      </c>
      <c r="B59" t="s">
        <v>79</v>
      </c>
      <c r="C59" t="s">
        <v>313</v>
      </c>
      <c r="D59" t="s">
        <v>384</v>
      </c>
      <c r="E59" s="1">
        <v>711</v>
      </c>
      <c r="F59" s="1">
        <v>711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711</v>
      </c>
      <c r="N59" s="1">
        <v>0</v>
      </c>
      <c r="O59" s="1">
        <v>0</v>
      </c>
      <c r="P59" s="1">
        <v>0</v>
      </c>
      <c r="Q59" s="1">
        <v>0</v>
      </c>
      <c r="R5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5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5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5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60" spans="1:21" hidden="1" x14ac:dyDescent="0.25">
      <c r="A60" t="s">
        <v>19</v>
      </c>
      <c r="B60" t="s">
        <v>80</v>
      </c>
      <c r="C60" t="s">
        <v>305</v>
      </c>
      <c r="D60" t="s">
        <v>385</v>
      </c>
      <c r="E60" s="1">
        <v>276</v>
      </c>
      <c r="F60" s="1">
        <v>276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132</v>
      </c>
      <c r="N60" s="1">
        <v>144</v>
      </c>
      <c r="O60" s="1">
        <v>0</v>
      </c>
      <c r="P60" s="1">
        <v>0</v>
      </c>
      <c r="Q60" s="1">
        <v>0</v>
      </c>
      <c r="R6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0.47826086956521741</v>
      </c>
    </row>
    <row r="61" spans="1:21" hidden="1" x14ac:dyDescent="0.25">
      <c r="A61" t="s">
        <v>19</v>
      </c>
      <c r="B61" t="s">
        <v>81</v>
      </c>
      <c r="C61" t="s">
        <v>305</v>
      </c>
      <c r="D61" t="s">
        <v>386</v>
      </c>
      <c r="E61" s="1">
        <v>97</v>
      </c>
      <c r="F61" s="1">
        <v>97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97</v>
      </c>
      <c r="Q61" s="1">
        <v>0</v>
      </c>
      <c r="R6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62" spans="1:21" hidden="1" x14ac:dyDescent="0.25">
      <c r="A62" t="s">
        <v>19</v>
      </c>
      <c r="B62" t="s">
        <v>82</v>
      </c>
      <c r="C62" t="s">
        <v>305</v>
      </c>
      <c r="D62" t="s">
        <v>387</v>
      </c>
      <c r="E62" s="1">
        <v>121</v>
      </c>
      <c r="F62" s="1">
        <v>121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121</v>
      </c>
      <c r="N62" s="1">
        <v>0</v>
      </c>
      <c r="O62" s="1">
        <v>0</v>
      </c>
      <c r="P62" s="1">
        <v>0</v>
      </c>
      <c r="Q62" s="1">
        <v>0</v>
      </c>
      <c r="R6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63" spans="1:21" hidden="1" x14ac:dyDescent="0.25">
      <c r="A63" t="s">
        <v>19</v>
      </c>
      <c r="B63" t="s">
        <v>83</v>
      </c>
      <c r="C63" t="s">
        <v>305</v>
      </c>
      <c r="D63" t="s">
        <v>388</v>
      </c>
      <c r="E63" s="1">
        <v>119</v>
      </c>
      <c r="F63" s="1">
        <v>119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119</v>
      </c>
      <c r="N63" s="1">
        <v>0</v>
      </c>
      <c r="O63" s="1">
        <v>0</v>
      </c>
      <c r="P63" s="1">
        <v>0</v>
      </c>
      <c r="Q63" s="1">
        <v>0</v>
      </c>
      <c r="R6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64" spans="1:21" hidden="1" x14ac:dyDescent="0.25">
      <c r="A64" t="s">
        <v>19</v>
      </c>
      <c r="B64" t="s">
        <v>84</v>
      </c>
      <c r="C64" t="s">
        <v>305</v>
      </c>
      <c r="D64" t="s">
        <v>389</v>
      </c>
      <c r="E64" s="1">
        <v>38</v>
      </c>
      <c r="F64" s="1">
        <v>38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38</v>
      </c>
      <c r="Q64" s="1">
        <v>0</v>
      </c>
      <c r="R6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65" spans="1:21" hidden="1" x14ac:dyDescent="0.25">
      <c r="A65" t="s">
        <v>19</v>
      </c>
      <c r="B65" t="s">
        <v>85</v>
      </c>
      <c r="C65" t="s">
        <v>310</v>
      </c>
      <c r="D65" t="s">
        <v>390</v>
      </c>
      <c r="E65" s="1">
        <v>273</v>
      </c>
      <c r="F65" s="1">
        <v>273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273</v>
      </c>
      <c r="Q65" s="1">
        <v>0</v>
      </c>
      <c r="R6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66" spans="1:21" hidden="1" x14ac:dyDescent="0.25">
      <c r="A66" t="s">
        <v>19</v>
      </c>
      <c r="B66" t="s">
        <v>86</v>
      </c>
      <c r="C66" t="s">
        <v>305</v>
      </c>
      <c r="D66" t="s">
        <v>391</v>
      </c>
      <c r="E66" s="1">
        <v>3806</v>
      </c>
      <c r="F66" s="1">
        <v>3806</v>
      </c>
      <c r="G66" s="1">
        <v>0</v>
      </c>
      <c r="H66" s="1">
        <v>0</v>
      </c>
      <c r="I66" s="1">
        <v>0</v>
      </c>
      <c r="J66" s="1">
        <v>0</v>
      </c>
      <c r="K66" s="1">
        <v>3804</v>
      </c>
      <c r="L66" s="1">
        <v>0</v>
      </c>
      <c r="M66" s="1">
        <v>0</v>
      </c>
      <c r="N66" s="1">
        <v>2</v>
      </c>
      <c r="O66" s="1">
        <v>0</v>
      </c>
      <c r="P66" s="1">
        <v>0</v>
      </c>
      <c r="Q66" s="1">
        <v>3804</v>
      </c>
      <c r="R6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0.999474513925381</v>
      </c>
      <c r="S6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0.999474513925381</v>
      </c>
      <c r="U6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0.999474513925381</v>
      </c>
    </row>
    <row r="67" spans="1:21" hidden="1" x14ac:dyDescent="0.25">
      <c r="A67" t="s">
        <v>19</v>
      </c>
      <c r="B67" t="s">
        <v>87</v>
      </c>
      <c r="C67" t="s">
        <v>305</v>
      </c>
      <c r="D67" t="s">
        <v>392</v>
      </c>
      <c r="E67" s="1">
        <v>25</v>
      </c>
      <c r="F67" s="1">
        <v>4</v>
      </c>
      <c r="G67" s="1">
        <v>0</v>
      </c>
      <c r="H67" s="1">
        <v>19</v>
      </c>
      <c r="I67" s="1">
        <v>2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25</v>
      </c>
      <c r="Q67" s="1">
        <v>0</v>
      </c>
      <c r="R6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</v>
      </c>
      <c r="T6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68" spans="1:21" hidden="1" x14ac:dyDescent="0.25">
      <c r="A68" t="s">
        <v>19</v>
      </c>
      <c r="B68" t="s">
        <v>88</v>
      </c>
      <c r="C68" t="s">
        <v>311</v>
      </c>
      <c r="D68" t="s">
        <v>393</v>
      </c>
      <c r="E68" s="1">
        <v>68</v>
      </c>
      <c r="F68" s="1">
        <v>68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68</v>
      </c>
      <c r="O68" s="1">
        <v>0</v>
      </c>
      <c r="P68" s="1">
        <v>0</v>
      </c>
      <c r="Q68" s="1">
        <v>0</v>
      </c>
      <c r="R6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6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69" spans="1:21" hidden="1" x14ac:dyDescent="0.25">
      <c r="A69" t="s">
        <v>19</v>
      </c>
      <c r="B69" t="s">
        <v>89</v>
      </c>
      <c r="C69" t="s">
        <v>305</v>
      </c>
      <c r="D69" t="s">
        <v>394</v>
      </c>
      <c r="E69" s="1">
        <v>55</v>
      </c>
      <c r="F69" s="1">
        <v>5</v>
      </c>
      <c r="G69" s="1">
        <v>0</v>
      </c>
      <c r="H69" s="1">
        <v>28</v>
      </c>
      <c r="I69" s="1">
        <v>22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55</v>
      </c>
      <c r="P69" s="1">
        <v>0</v>
      </c>
      <c r="Q69" s="1">
        <v>0</v>
      </c>
      <c r="R6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6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</v>
      </c>
      <c r="T6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6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0" spans="1:21" hidden="1" x14ac:dyDescent="0.25">
      <c r="A70" t="s">
        <v>19</v>
      </c>
      <c r="B70" t="s">
        <v>90</v>
      </c>
      <c r="C70" t="s">
        <v>315</v>
      </c>
      <c r="D70" t="s">
        <v>395</v>
      </c>
      <c r="E70" s="1">
        <v>38</v>
      </c>
      <c r="F70" s="1">
        <v>38</v>
      </c>
      <c r="G70" s="1">
        <v>0</v>
      </c>
      <c r="H70" s="1">
        <v>0</v>
      </c>
      <c r="I70" s="1">
        <v>0</v>
      </c>
      <c r="J70" s="1">
        <v>0</v>
      </c>
      <c r="K70" s="1">
        <v>38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38</v>
      </c>
      <c r="R7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7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7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71" spans="1:21" hidden="1" x14ac:dyDescent="0.25">
      <c r="A71" t="s">
        <v>19</v>
      </c>
      <c r="B71" t="s">
        <v>91</v>
      </c>
      <c r="C71" t="s">
        <v>305</v>
      </c>
      <c r="D71" t="s">
        <v>396</v>
      </c>
      <c r="E71" s="1">
        <v>38</v>
      </c>
      <c r="F71" s="1">
        <v>38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38</v>
      </c>
      <c r="Q71" s="1">
        <v>0</v>
      </c>
      <c r="R7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2" spans="1:21" hidden="1" x14ac:dyDescent="0.25">
      <c r="A72" t="s">
        <v>19</v>
      </c>
      <c r="B72" t="s">
        <v>92</v>
      </c>
      <c r="C72" t="s">
        <v>305</v>
      </c>
      <c r="D72" t="s">
        <v>397</v>
      </c>
      <c r="E72" s="1">
        <v>76</v>
      </c>
      <c r="F72" s="1">
        <v>29</v>
      </c>
      <c r="G72" s="1">
        <v>0</v>
      </c>
      <c r="H72" s="1">
        <v>41</v>
      </c>
      <c r="I72" s="1">
        <v>6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76</v>
      </c>
      <c r="Q72" s="1">
        <v>0</v>
      </c>
      <c r="R7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0.92105263157894735</v>
      </c>
      <c r="T7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3" spans="1:21" hidden="1" x14ac:dyDescent="0.25">
      <c r="A73" t="s">
        <v>19</v>
      </c>
      <c r="B73" t="s">
        <v>93</v>
      </c>
      <c r="C73" t="s">
        <v>305</v>
      </c>
      <c r="D73" t="s">
        <v>398</v>
      </c>
      <c r="E73" s="1">
        <v>84</v>
      </c>
      <c r="F73" s="1">
        <v>3</v>
      </c>
      <c r="G73" s="1">
        <v>0</v>
      </c>
      <c r="H73" s="1">
        <v>64</v>
      </c>
      <c r="I73" s="1">
        <v>17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84</v>
      </c>
      <c r="Q73" s="1">
        <v>0</v>
      </c>
      <c r="R7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0.79761904761904767</v>
      </c>
      <c r="T7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4" spans="1:21" hidden="1" x14ac:dyDescent="0.25">
      <c r="A74" t="s">
        <v>19</v>
      </c>
      <c r="B74" t="s">
        <v>94</v>
      </c>
      <c r="C74" t="s">
        <v>308</v>
      </c>
      <c r="D74" t="s">
        <v>399</v>
      </c>
      <c r="E74" s="1">
        <v>458</v>
      </c>
      <c r="F74" s="1">
        <v>203</v>
      </c>
      <c r="G74" s="1">
        <v>0</v>
      </c>
      <c r="H74" s="1">
        <v>255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458</v>
      </c>
      <c r="O74" s="1">
        <v>0</v>
      </c>
      <c r="P74" s="1">
        <v>0</v>
      </c>
      <c r="Q74" s="1">
        <v>0</v>
      </c>
      <c r="R7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5" spans="1:21" hidden="1" x14ac:dyDescent="0.25">
      <c r="A75" t="s">
        <v>19</v>
      </c>
      <c r="B75" t="s">
        <v>95</v>
      </c>
      <c r="C75" t="s">
        <v>305</v>
      </c>
      <c r="D75" t="s">
        <v>400</v>
      </c>
      <c r="E75" s="1">
        <v>143</v>
      </c>
      <c r="F75" s="1">
        <v>143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143</v>
      </c>
      <c r="O75" s="1">
        <v>0</v>
      </c>
      <c r="P75" s="1">
        <v>0</v>
      </c>
      <c r="Q75" s="1">
        <v>0</v>
      </c>
      <c r="R7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6" spans="1:21" hidden="1" x14ac:dyDescent="0.25">
      <c r="A76" t="s">
        <v>19</v>
      </c>
      <c r="B76" t="s">
        <v>96</v>
      </c>
      <c r="C76" t="s">
        <v>305</v>
      </c>
      <c r="D76" t="s">
        <v>401</v>
      </c>
      <c r="E76" s="1">
        <v>60</v>
      </c>
      <c r="F76" s="1">
        <v>60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60</v>
      </c>
      <c r="Q76" s="1">
        <v>0</v>
      </c>
      <c r="R7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7" spans="1:21" hidden="1" x14ac:dyDescent="0.25">
      <c r="A77" t="s">
        <v>19</v>
      </c>
      <c r="B77" t="s">
        <v>97</v>
      </c>
      <c r="C77" t="s">
        <v>305</v>
      </c>
      <c r="D77" t="s">
        <v>402</v>
      </c>
      <c r="E77" s="1">
        <v>24</v>
      </c>
      <c r="F77" s="1">
        <v>24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24</v>
      </c>
      <c r="Q77" s="1">
        <v>0</v>
      </c>
      <c r="R7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78" spans="1:21" hidden="1" x14ac:dyDescent="0.25">
      <c r="A78" t="s">
        <v>19</v>
      </c>
      <c r="B78" t="s">
        <v>98</v>
      </c>
      <c r="C78" t="s">
        <v>314</v>
      </c>
      <c r="D78" t="s">
        <v>403</v>
      </c>
      <c r="E78" s="1">
        <v>424</v>
      </c>
      <c r="F78" s="1">
        <v>143</v>
      </c>
      <c r="G78" s="1">
        <v>0</v>
      </c>
      <c r="H78" s="1">
        <v>281</v>
      </c>
      <c r="I78" s="1">
        <v>0</v>
      </c>
      <c r="J78" s="1">
        <v>0</v>
      </c>
      <c r="K78" s="1">
        <v>0</v>
      </c>
      <c r="L78" s="1">
        <v>424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7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79" spans="1:21" hidden="1" x14ac:dyDescent="0.25">
      <c r="A79" t="s">
        <v>19</v>
      </c>
      <c r="B79" t="s">
        <v>99</v>
      </c>
      <c r="C79" t="s">
        <v>305</v>
      </c>
      <c r="D79" t="s">
        <v>404</v>
      </c>
      <c r="E79" s="1">
        <v>22</v>
      </c>
      <c r="F79" s="1">
        <v>21</v>
      </c>
      <c r="G79" s="1">
        <v>0</v>
      </c>
      <c r="H79" s="1">
        <v>0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v>22</v>
      </c>
      <c r="O79" s="1">
        <v>0</v>
      </c>
      <c r="P79" s="1">
        <v>0</v>
      </c>
      <c r="Q79" s="1">
        <v>0</v>
      </c>
      <c r="R7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7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0.95454545454545459</v>
      </c>
      <c r="T7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7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0" spans="1:21" hidden="1" x14ac:dyDescent="0.25">
      <c r="A80" t="s">
        <v>19</v>
      </c>
      <c r="B80" t="s">
        <v>100</v>
      </c>
      <c r="C80" t="s">
        <v>305</v>
      </c>
      <c r="D80" t="s">
        <v>405</v>
      </c>
      <c r="E80" s="1">
        <v>398</v>
      </c>
      <c r="F80" s="1">
        <v>397</v>
      </c>
      <c r="G80" s="1">
        <v>0</v>
      </c>
      <c r="H80" s="1">
        <v>0</v>
      </c>
      <c r="I80" s="1">
        <v>0</v>
      </c>
      <c r="J80" s="1">
        <v>1</v>
      </c>
      <c r="K80" s="1">
        <v>398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398</v>
      </c>
      <c r="R8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8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0.99748743718592969</v>
      </c>
      <c r="T8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8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81" spans="1:21" hidden="1" x14ac:dyDescent="0.25">
      <c r="A81" t="s">
        <v>19</v>
      </c>
      <c r="B81" t="s">
        <v>101</v>
      </c>
      <c r="C81" t="s">
        <v>305</v>
      </c>
      <c r="D81" t="s">
        <v>406</v>
      </c>
      <c r="E81" s="1">
        <v>74</v>
      </c>
      <c r="F81" s="1">
        <v>2</v>
      </c>
      <c r="G81" s="1">
        <v>0</v>
      </c>
      <c r="H81" s="1">
        <v>57</v>
      </c>
      <c r="I81" s="1">
        <v>15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74</v>
      </c>
      <c r="Q81" s="1">
        <v>0</v>
      </c>
      <c r="R8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0.79729729729729726</v>
      </c>
      <c r="T8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2" spans="1:21" hidden="1" x14ac:dyDescent="0.25">
      <c r="A82" t="s">
        <v>19</v>
      </c>
      <c r="B82" t="s">
        <v>102</v>
      </c>
      <c r="C82" t="s">
        <v>311</v>
      </c>
      <c r="D82" t="s">
        <v>407</v>
      </c>
      <c r="E82" s="1">
        <v>60</v>
      </c>
      <c r="F82" s="1">
        <v>60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60</v>
      </c>
      <c r="O82" s="1">
        <v>0</v>
      </c>
      <c r="P82" s="1">
        <v>0</v>
      </c>
      <c r="Q82" s="1">
        <v>0</v>
      </c>
      <c r="R8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3" spans="1:21" hidden="1" x14ac:dyDescent="0.25">
      <c r="A83" t="s">
        <v>19</v>
      </c>
      <c r="B83" t="s">
        <v>103</v>
      </c>
      <c r="C83" t="s">
        <v>305</v>
      </c>
      <c r="D83" t="s">
        <v>408</v>
      </c>
      <c r="E83" s="1">
        <v>430</v>
      </c>
      <c r="F83" s="1">
        <v>69</v>
      </c>
      <c r="G83" s="1">
        <v>0</v>
      </c>
      <c r="H83" s="1">
        <v>361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430</v>
      </c>
      <c r="Q83" s="1">
        <v>0</v>
      </c>
      <c r="R8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4" spans="1:21" hidden="1" x14ac:dyDescent="0.25">
      <c r="A84" t="s">
        <v>19</v>
      </c>
      <c r="B84" t="s">
        <v>104</v>
      </c>
      <c r="C84" t="s">
        <v>305</v>
      </c>
      <c r="D84" t="s">
        <v>409</v>
      </c>
      <c r="E84" s="1">
        <v>52</v>
      </c>
      <c r="F84" s="1">
        <v>52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52</v>
      </c>
      <c r="Q84" s="1">
        <v>0</v>
      </c>
      <c r="R8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5" spans="1:21" hidden="1" x14ac:dyDescent="0.25">
      <c r="A85" t="s">
        <v>19</v>
      </c>
      <c r="B85" t="s">
        <v>105</v>
      </c>
      <c r="C85" t="s">
        <v>305</v>
      </c>
      <c r="D85" t="s">
        <v>410</v>
      </c>
      <c r="E85" s="1">
        <v>28</v>
      </c>
      <c r="F85" s="1">
        <v>28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28</v>
      </c>
      <c r="Q85" s="1">
        <v>0</v>
      </c>
      <c r="R8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6" spans="1:21" hidden="1" x14ac:dyDescent="0.25">
      <c r="A86" t="s">
        <v>19</v>
      </c>
      <c r="B86" t="s">
        <v>106</v>
      </c>
      <c r="C86" t="s">
        <v>305</v>
      </c>
      <c r="D86" t="s">
        <v>411</v>
      </c>
      <c r="E86" s="1">
        <v>36</v>
      </c>
      <c r="F86" s="1">
        <v>36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36</v>
      </c>
      <c r="Q86" s="1">
        <v>0</v>
      </c>
      <c r="R8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7" spans="1:21" hidden="1" x14ac:dyDescent="0.25">
      <c r="A87" t="s">
        <v>19</v>
      </c>
      <c r="B87" t="s">
        <v>107</v>
      </c>
      <c r="C87" t="s">
        <v>305</v>
      </c>
      <c r="D87" t="s">
        <v>412</v>
      </c>
      <c r="E87" s="1">
        <v>150</v>
      </c>
      <c r="F87" s="1">
        <v>33</v>
      </c>
      <c r="G87" s="1">
        <v>0</v>
      </c>
      <c r="H87" s="1">
        <v>104</v>
      </c>
      <c r="I87" s="1">
        <v>13</v>
      </c>
      <c r="J87" s="1">
        <v>0</v>
      </c>
      <c r="K87" s="1">
        <v>150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150</v>
      </c>
      <c r="R8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8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0.91333333333333333</v>
      </c>
      <c r="T8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8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88" spans="1:21" hidden="1" x14ac:dyDescent="0.25">
      <c r="A88" t="s">
        <v>19</v>
      </c>
      <c r="B88" t="s">
        <v>108</v>
      </c>
      <c r="C88" t="s">
        <v>305</v>
      </c>
      <c r="D88" t="s">
        <v>413</v>
      </c>
      <c r="E88" s="1">
        <v>94</v>
      </c>
      <c r="F88" s="1">
        <v>8</v>
      </c>
      <c r="G88" s="1">
        <v>0</v>
      </c>
      <c r="H88" s="1">
        <v>43</v>
      </c>
      <c r="I88" s="1">
        <v>43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94</v>
      </c>
      <c r="Q88" s="1">
        <v>0</v>
      </c>
      <c r="R8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0.54255319148936165</v>
      </c>
      <c r="T8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89" spans="1:21" hidden="1" x14ac:dyDescent="0.25">
      <c r="A89" t="s">
        <v>19</v>
      </c>
      <c r="B89" t="s">
        <v>109</v>
      </c>
      <c r="C89" t="s">
        <v>305</v>
      </c>
      <c r="D89" t="s">
        <v>414</v>
      </c>
      <c r="E89" s="1">
        <v>3480</v>
      </c>
      <c r="F89" s="1">
        <v>3480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3480</v>
      </c>
      <c r="Q89" s="1">
        <v>0</v>
      </c>
      <c r="R8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8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8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8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0" spans="1:21" hidden="1" x14ac:dyDescent="0.25">
      <c r="A90" t="s">
        <v>19</v>
      </c>
      <c r="B90" t="s">
        <v>110</v>
      </c>
      <c r="C90" t="s">
        <v>316</v>
      </c>
      <c r="D90" t="s">
        <v>415</v>
      </c>
      <c r="E90" s="1">
        <v>183</v>
      </c>
      <c r="F90" s="1">
        <v>183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183</v>
      </c>
      <c r="O90" s="1">
        <v>0</v>
      </c>
      <c r="P90" s="1">
        <v>0</v>
      </c>
      <c r="Q90" s="1">
        <v>0</v>
      </c>
      <c r="R9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9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1" spans="1:21" hidden="1" x14ac:dyDescent="0.25">
      <c r="A91" t="s">
        <v>20</v>
      </c>
      <c r="B91" t="s">
        <v>111</v>
      </c>
      <c r="C91" t="s">
        <v>305</v>
      </c>
      <c r="D91" t="s">
        <v>416</v>
      </c>
      <c r="E91" s="1">
        <v>114</v>
      </c>
      <c r="F91" s="1">
        <v>112</v>
      </c>
      <c r="G91" s="1">
        <v>0</v>
      </c>
      <c r="H91" s="1">
        <v>0</v>
      </c>
      <c r="I91" s="1">
        <v>0</v>
      </c>
      <c r="J91" s="1">
        <v>2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114</v>
      </c>
      <c r="Q91" s="1">
        <v>0</v>
      </c>
      <c r="R9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0.98245614035087714</v>
      </c>
      <c r="T9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2" spans="1:21" hidden="1" x14ac:dyDescent="0.25">
      <c r="A92" t="s">
        <v>20</v>
      </c>
      <c r="B92" t="s">
        <v>112</v>
      </c>
      <c r="C92" t="s">
        <v>317</v>
      </c>
      <c r="D92" t="s">
        <v>417</v>
      </c>
      <c r="E92" s="1">
        <v>854</v>
      </c>
      <c r="F92" s="1">
        <v>156</v>
      </c>
      <c r="G92" s="1">
        <v>0</v>
      </c>
      <c r="H92" s="1">
        <v>0</v>
      </c>
      <c r="I92" s="1">
        <v>0</v>
      </c>
      <c r="J92" s="1">
        <v>698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854</v>
      </c>
      <c r="Q92" s="1">
        <v>0</v>
      </c>
      <c r="R9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0.18266978922716628</v>
      </c>
      <c r="T9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3" spans="1:21" hidden="1" x14ac:dyDescent="0.25">
      <c r="A93" t="s">
        <v>20</v>
      </c>
      <c r="B93" t="s">
        <v>34</v>
      </c>
      <c r="C93" t="s">
        <v>305</v>
      </c>
      <c r="D93" t="s">
        <v>339</v>
      </c>
      <c r="E93" s="1">
        <v>62</v>
      </c>
      <c r="F93" s="1">
        <v>62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62</v>
      </c>
      <c r="Q93" s="1">
        <v>0</v>
      </c>
      <c r="R9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9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4" spans="1:21" hidden="1" x14ac:dyDescent="0.25">
      <c r="A94" t="s">
        <v>20</v>
      </c>
      <c r="B94" t="s">
        <v>113</v>
      </c>
      <c r="C94" t="s">
        <v>305</v>
      </c>
      <c r="D94" t="s">
        <v>418</v>
      </c>
      <c r="E94" s="1">
        <v>54</v>
      </c>
      <c r="F94" s="1">
        <v>5</v>
      </c>
      <c r="G94" s="1">
        <v>0</v>
      </c>
      <c r="H94" s="1">
        <v>36</v>
      </c>
      <c r="I94" s="1">
        <v>13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54</v>
      </c>
      <c r="P94" s="1">
        <v>0</v>
      </c>
      <c r="Q94" s="1">
        <v>54</v>
      </c>
      <c r="R9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9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0.7592592592592593</v>
      </c>
      <c r="T9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5" spans="1:21" hidden="1" x14ac:dyDescent="0.25">
      <c r="A95" t="s">
        <v>20</v>
      </c>
      <c r="B95" t="s">
        <v>35</v>
      </c>
      <c r="C95" t="s">
        <v>306</v>
      </c>
      <c r="D95" t="s">
        <v>340</v>
      </c>
      <c r="E95" s="1">
        <v>1228</v>
      </c>
      <c r="F95" s="1">
        <v>942</v>
      </c>
      <c r="G95" s="1">
        <v>0</v>
      </c>
      <c r="H95" s="1">
        <v>0</v>
      </c>
      <c r="I95" s="1">
        <v>0</v>
      </c>
      <c r="J95" s="1">
        <v>286</v>
      </c>
      <c r="K95" s="1">
        <v>1228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1228</v>
      </c>
      <c r="R9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9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0.76710097719869708</v>
      </c>
      <c r="T9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9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96" spans="1:21" hidden="1" x14ac:dyDescent="0.25">
      <c r="A96" t="s">
        <v>20</v>
      </c>
      <c r="B96" t="s">
        <v>114</v>
      </c>
      <c r="C96" t="s">
        <v>305</v>
      </c>
      <c r="D96" t="s">
        <v>419</v>
      </c>
      <c r="E96" s="1">
        <v>44</v>
      </c>
      <c r="F96" s="1">
        <v>0</v>
      </c>
      <c r="G96" s="1">
        <v>0</v>
      </c>
      <c r="H96" s="1">
        <v>40</v>
      </c>
      <c r="I96" s="1">
        <v>4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44</v>
      </c>
      <c r="Q96" s="1">
        <v>0</v>
      </c>
      <c r="R9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0.90909090909090906</v>
      </c>
      <c r="T9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7" spans="1:21" hidden="1" x14ac:dyDescent="0.25">
      <c r="A97" t="s">
        <v>20</v>
      </c>
      <c r="B97" t="s">
        <v>115</v>
      </c>
      <c r="C97" t="s">
        <v>308</v>
      </c>
      <c r="D97" t="s">
        <v>420</v>
      </c>
      <c r="E97" s="1">
        <v>347</v>
      </c>
      <c r="F97" s="1">
        <v>347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347</v>
      </c>
      <c r="Q97" s="1">
        <v>0</v>
      </c>
      <c r="R9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9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9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98" spans="1:21" hidden="1" x14ac:dyDescent="0.25">
      <c r="A98" t="s">
        <v>20</v>
      </c>
      <c r="B98" t="s">
        <v>51</v>
      </c>
      <c r="C98" t="s">
        <v>305</v>
      </c>
      <c r="D98" t="s">
        <v>356</v>
      </c>
      <c r="E98" s="1">
        <v>4015</v>
      </c>
      <c r="F98" s="1">
        <v>3734</v>
      </c>
      <c r="G98" s="1">
        <v>0</v>
      </c>
      <c r="H98" s="1">
        <v>0</v>
      </c>
      <c r="I98" s="1">
        <v>0</v>
      </c>
      <c r="J98" s="1">
        <v>281</v>
      </c>
      <c r="K98" s="1">
        <v>4015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4015</v>
      </c>
      <c r="R9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9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0.9300124533001245</v>
      </c>
      <c r="T9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9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99" spans="1:21" hidden="1" x14ac:dyDescent="0.25">
      <c r="A99" t="s">
        <v>20</v>
      </c>
      <c r="B99" t="s">
        <v>87</v>
      </c>
      <c r="C99" t="s">
        <v>305</v>
      </c>
      <c r="D99" t="s">
        <v>392</v>
      </c>
      <c r="E99" s="1">
        <v>26</v>
      </c>
      <c r="F99" s="1">
        <v>2</v>
      </c>
      <c r="G99" s="1">
        <v>0</v>
      </c>
      <c r="H99" s="1">
        <v>22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26</v>
      </c>
      <c r="Q99" s="1">
        <v>26</v>
      </c>
      <c r="R9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9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0.92307692307692313</v>
      </c>
      <c r="T9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9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0" spans="1:21" hidden="1" x14ac:dyDescent="0.25">
      <c r="A100" t="s">
        <v>20</v>
      </c>
      <c r="B100" t="s">
        <v>116</v>
      </c>
      <c r="C100" t="s">
        <v>305</v>
      </c>
      <c r="D100" t="s">
        <v>421</v>
      </c>
      <c r="E100" s="1">
        <v>145</v>
      </c>
      <c r="F100" s="1">
        <v>133</v>
      </c>
      <c r="G100" s="1">
        <v>0</v>
      </c>
      <c r="H100" s="1">
        <v>0</v>
      </c>
      <c r="I100" s="1">
        <v>0</v>
      </c>
      <c r="J100" s="1">
        <v>12</v>
      </c>
      <c r="K100" s="1">
        <v>145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145</v>
      </c>
      <c r="R10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0.91724137931034477</v>
      </c>
      <c r="T10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0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01" spans="1:21" hidden="1" x14ac:dyDescent="0.25">
      <c r="A101" t="s">
        <v>20</v>
      </c>
      <c r="B101" t="s">
        <v>101</v>
      </c>
      <c r="C101" t="s">
        <v>305</v>
      </c>
      <c r="D101" t="s">
        <v>406</v>
      </c>
      <c r="E101" s="1">
        <v>81</v>
      </c>
      <c r="F101" s="1">
        <v>1</v>
      </c>
      <c r="G101" s="1">
        <v>0</v>
      </c>
      <c r="H101" s="1">
        <v>44</v>
      </c>
      <c r="I101" s="1">
        <v>36</v>
      </c>
      <c r="J101" s="1">
        <v>0</v>
      </c>
      <c r="K101" s="1">
        <v>0</v>
      </c>
      <c r="L101" s="1">
        <v>0</v>
      </c>
      <c r="M101" s="1">
        <v>0</v>
      </c>
      <c r="N101" s="1">
        <v>81</v>
      </c>
      <c r="O101" s="1">
        <v>0</v>
      </c>
      <c r="P101" s="1">
        <v>0</v>
      </c>
      <c r="Q101" s="1">
        <v>81</v>
      </c>
      <c r="R10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0.55555555555555558</v>
      </c>
      <c r="T10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2" spans="1:21" hidden="1" x14ac:dyDescent="0.25">
      <c r="A102" t="s">
        <v>20</v>
      </c>
      <c r="B102" t="s">
        <v>60</v>
      </c>
      <c r="C102" t="s">
        <v>305</v>
      </c>
      <c r="D102" t="s">
        <v>365</v>
      </c>
      <c r="E102" s="1">
        <v>72</v>
      </c>
      <c r="F102" s="1">
        <v>72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72</v>
      </c>
      <c r="N102" s="1">
        <v>0</v>
      </c>
      <c r="O102" s="1">
        <v>0</v>
      </c>
      <c r="P102" s="1">
        <v>0</v>
      </c>
      <c r="Q102" s="1">
        <v>72</v>
      </c>
      <c r="R10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0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03" spans="1:21" hidden="1" x14ac:dyDescent="0.25">
      <c r="A103" t="s">
        <v>20</v>
      </c>
      <c r="B103" t="s">
        <v>117</v>
      </c>
      <c r="C103" t="s">
        <v>311</v>
      </c>
      <c r="D103" t="s">
        <v>422</v>
      </c>
      <c r="E103" s="1">
        <v>69</v>
      </c>
      <c r="F103" s="1">
        <v>68</v>
      </c>
      <c r="G103" s="1">
        <v>0</v>
      </c>
      <c r="H103" s="1">
        <v>0</v>
      </c>
      <c r="I103" s="1">
        <v>0</v>
      </c>
      <c r="J103" s="1">
        <v>1</v>
      </c>
      <c r="K103" s="1">
        <v>0</v>
      </c>
      <c r="L103" s="1">
        <v>0</v>
      </c>
      <c r="M103" s="1">
        <v>0</v>
      </c>
      <c r="N103" s="1">
        <v>69</v>
      </c>
      <c r="O103" s="1">
        <v>0</v>
      </c>
      <c r="P103" s="1">
        <v>0</v>
      </c>
      <c r="Q103" s="1">
        <v>69</v>
      </c>
      <c r="R10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0.98550724637681164</v>
      </c>
      <c r="T10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4" spans="1:21" hidden="1" x14ac:dyDescent="0.25">
      <c r="A104" t="s">
        <v>20</v>
      </c>
      <c r="B104" t="s">
        <v>58</v>
      </c>
      <c r="C104" t="s">
        <v>305</v>
      </c>
      <c r="D104" t="s">
        <v>363</v>
      </c>
      <c r="E104" s="1">
        <v>1293</v>
      </c>
      <c r="F104" s="1">
        <v>1238</v>
      </c>
      <c r="G104" s="1">
        <v>0</v>
      </c>
      <c r="H104" s="1">
        <v>0</v>
      </c>
      <c r="I104" s="1">
        <v>0</v>
      </c>
      <c r="J104" s="1">
        <v>55</v>
      </c>
      <c r="K104" s="1">
        <v>40</v>
      </c>
      <c r="L104" s="1">
        <v>0</v>
      </c>
      <c r="M104" s="1">
        <v>0</v>
      </c>
      <c r="N104" s="1">
        <v>45</v>
      </c>
      <c r="O104" s="1">
        <v>0</v>
      </c>
      <c r="P104" s="1">
        <v>1208</v>
      </c>
      <c r="Q104" s="1">
        <v>725</v>
      </c>
      <c r="R10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0.56071152358855381</v>
      </c>
      <c r="S10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0.95746326372776491</v>
      </c>
      <c r="T10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3.0935808197989172E-2</v>
      </c>
      <c r="U10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3.0935808197989172E-2</v>
      </c>
    </row>
    <row r="105" spans="1:21" hidden="1" x14ac:dyDescent="0.25">
      <c r="A105" t="s">
        <v>20</v>
      </c>
      <c r="B105" t="s">
        <v>118</v>
      </c>
      <c r="C105" t="s">
        <v>305</v>
      </c>
      <c r="D105" t="s">
        <v>423</v>
      </c>
      <c r="E105" s="1">
        <v>36</v>
      </c>
      <c r="F105" s="1">
        <v>36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36</v>
      </c>
      <c r="Q105" s="1">
        <v>0</v>
      </c>
      <c r="R10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0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0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6" spans="1:21" hidden="1" x14ac:dyDescent="0.25">
      <c r="A106" t="s">
        <v>20</v>
      </c>
      <c r="B106" t="s">
        <v>59</v>
      </c>
      <c r="C106" t="s">
        <v>305</v>
      </c>
      <c r="D106" t="s">
        <v>364</v>
      </c>
      <c r="E106" s="1">
        <v>5633</v>
      </c>
      <c r="F106" s="1">
        <v>4287</v>
      </c>
      <c r="G106" s="1">
        <v>0</v>
      </c>
      <c r="H106" s="1">
        <v>13</v>
      </c>
      <c r="I106" s="1">
        <v>1333</v>
      </c>
      <c r="J106" s="1">
        <v>0</v>
      </c>
      <c r="K106" s="1">
        <v>0</v>
      </c>
      <c r="L106" s="1">
        <v>0</v>
      </c>
      <c r="M106" s="1">
        <v>0</v>
      </c>
      <c r="N106" s="1">
        <v>5633</v>
      </c>
      <c r="O106" s="1">
        <v>0</v>
      </c>
      <c r="P106" s="1">
        <v>0</v>
      </c>
      <c r="Q106" s="1">
        <v>0</v>
      </c>
      <c r="R10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0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0.76335877862595425</v>
      </c>
      <c r="T10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7" spans="1:21" hidden="1" x14ac:dyDescent="0.25">
      <c r="A107" t="s">
        <v>20</v>
      </c>
      <c r="B107" t="s">
        <v>119</v>
      </c>
      <c r="C107" t="s">
        <v>305</v>
      </c>
      <c r="D107" t="s">
        <v>424</v>
      </c>
      <c r="E107" s="1">
        <v>505</v>
      </c>
      <c r="F107" s="1">
        <v>505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505</v>
      </c>
      <c r="Q107" s="1">
        <v>0</v>
      </c>
      <c r="R10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0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0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8" spans="1:21" hidden="1" x14ac:dyDescent="0.25">
      <c r="A108" t="s">
        <v>20</v>
      </c>
      <c r="B108" t="s">
        <v>120</v>
      </c>
      <c r="C108" t="s">
        <v>305</v>
      </c>
      <c r="D108" t="s">
        <v>425</v>
      </c>
      <c r="E108" s="1">
        <v>225</v>
      </c>
      <c r="F108" s="1">
        <v>13</v>
      </c>
      <c r="G108" s="1">
        <v>0</v>
      </c>
      <c r="H108" s="1">
        <v>100</v>
      </c>
      <c r="I108" s="1">
        <v>112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225</v>
      </c>
      <c r="Q108" s="1">
        <v>225</v>
      </c>
      <c r="R10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0.50222222222222224</v>
      </c>
      <c r="T10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0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09" spans="1:21" hidden="1" x14ac:dyDescent="0.25">
      <c r="A109" t="s">
        <v>20</v>
      </c>
      <c r="B109" t="s">
        <v>74</v>
      </c>
      <c r="C109" t="s">
        <v>305</v>
      </c>
      <c r="D109" t="s">
        <v>379</v>
      </c>
      <c r="E109" s="1">
        <v>3859</v>
      </c>
      <c r="F109" s="1">
        <v>3618</v>
      </c>
      <c r="G109" s="1">
        <v>0</v>
      </c>
      <c r="H109" s="1">
        <v>0</v>
      </c>
      <c r="I109" s="1">
        <v>0</v>
      </c>
      <c r="J109" s="1">
        <v>241</v>
      </c>
      <c r="K109" s="1">
        <v>3859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3859</v>
      </c>
      <c r="R10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0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0.93754858771702509</v>
      </c>
      <c r="T10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0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10" spans="1:21" hidden="1" x14ac:dyDescent="0.25">
      <c r="A110" t="s">
        <v>20</v>
      </c>
      <c r="B110" t="s">
        <v>121</v>
      </c>
      <c r="C110" t="s">
        <v>311</v>
      </c>
      <c r="D110" t="s">
        <v>426</v>
      </c>
      <c r="E110" s="1">
        <v>61</v>
      </c>
      <c r="F110" s="1">
        <v>59</v>
      </c>
      <c r="G110" s="1">
        <v>0</v>
      </c>
      <c r="H110" s="1">
        <v>0</v>
      </c>
      <c r="I110" s="1">
        <v>0</v>
      </c>
      <c r="J110" s="1">
        <v>2</v>
      </c>
      <c r="K110" s="1">
        <v>0</v>
      </c>
      <c r="L110" s="1">
        <v>0</v>
      </c>
      <c r="M110" s="1">
        <v>0</v>
      </c>
      <c r="N110" s="1">
        <v>61</v>
      </c>
      <c r="O110" s="1">
        <v>0</v>
      </c>
      <c r="P110" s="1">
        <v>0</v>
      </c>
      <c r="Q110" s="1">
        <v>61</v>
      </c>
      <c r="R11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1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0.96721311475409832</v>
      </c>
      <c r="T11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1" spans="1:21" hidden="1" x14ac:dyDescent="0.25">
      <c r="A111" t="s">
        <v>20</v>
      </c>
      <c r="B111" t="s">
        <v>122</v>
      </c>
      <c r="C111" t="s">
        <v>305</v>
      </c>
      <c r="D111" t="s">
        <v>427</v>
      </c>
      <c r="E111" s="1">
        <v>96</v>
      </c>
      <c r="F111" s="1">
        <v>0</v>
      </c>
      <c r="G111" s="1">
        <v>0</v>
      </c>
      <c r="H111" s="1">
        <v>0</v>
      </c>
      <c r="I111" s="1">
        <v>0</v>
      </c>
      <c r="J111" s="1">
        <v>96</v>
      </c>
      <c r="K111" s="1">
        <v>0</v>
      </c>
      <c r="L111" s="1">
        <v>0</v>
      </c>
      <c r="M111" s="1">
        <v>0</v>
      </c>
      <c r="N111" s="1">
        <v>96</v>
      </c>
      <c r="O111" s="1">
        <v>0</v>
      </c>
      <c r="P111" s="1">
        <v>0</v>
      </c>
      <c r="Q111" s="1">
        <v>96</v>
      </c>
      <c r="R11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1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1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2" spans="1:21" hidden="1" x14ac:dyDescent="0.25">
      <c r="A112" t="s">
        <v>20</v>
      </c>
      <c r="B112" t="s">
        <v>123</v>
      </c>
      <c r="C112" t="s">
        <v>305</v>
      </c>
      <c r="D112" t="s">
        <v>428</v>
      </c>
      <c r="E112" s="1">
        <v>55</v>
      </c>
      <c r="F112" s="1">
        <v>55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55</v>
      </c>
      <c r="Q112" s="1">
        <v>0</v>
      </c>
      <c r="R11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1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3" spans="1:21" hidden="1" x14ac:dyDescent="0.25">
      <c r="A113" t="s">
        <v>20</v>
      </c>
      <c r="B113" t="s">
        <v>124</v>
      </c>
      <c r="C113" t="s">
        <v>305</v>
      </c>
      <c r="D113" t="s">
        <v>429</v>
      </c>
      <c r="E113" s="1">
        <v>70</v>
      </c>
      <c r="F113" s="1">
        <v>0</v>
      </c>
      <c r="G113" s="1">
        <v>0</v>
      </c>
      <c r="H113" s="1">
        <v>0</v>
      </c>
      <c r="I113" s="1">
        <v>0</v>
      </c>
      <c r="J113" s="1">
        <v>70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70</v>
      </c>
      <c r="Q113" s="1">
        <v>0</v>
      </c>
      <c r="R11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1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1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4" spans="1:21" hidden="1" x14ac:dyDescent="0.25">
      <c r="A114" t="s">
        <v>20</v>
      </c>
      <c r="B114" t="s">
        <v>125</v>
      </c>
      <c r="C114" t="s">
        <v>305</v>
      </c>
      <c r="D114" t="s">
        <v>430</v>
      </c>
      <c r="E114" s="1">
        <v>30</v>
      </c>
      <c r="F114" s="1">
        <v>30</v>
      </c>
      <c r="G114" s="1">
        <v>0</v>
      </c>
      <c r="H114" s="1">
        <v>0</v>
      </c>
      <c r="I114" s="1">
        <v>0</v>
      </c>
      <c r="J114" s="1">
        <v>0</v>
      </c>
      <c r="K114" s="1">
        <v>30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30</v>
      </c>
      <c r="R11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1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1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15" spans="1:21" hidden="1" x14ac:dyDescent="0.25">
      <c r="A115" t="s">
        <v>20</v>
      </c>
      <c r="B115" t="s">
        <v>126</v>
      </c>
      <c r="C115" t="s">
        <v>318</v>
      </c>
      <c r="D115" t="s">
        <v>431</v>
      </c>
      <c r="E115" s="1">
        <v>137</v>
      </c>
      <c r="F115" s="1">
        <v>119</v>
      </c>
      <c r="G115" s="1">
        <v>0</v>
      </c>
      <c r="H115" s="1">
        <v>0</v>
      </c>
      <c r="I115" s="1">
        <v>0</v>
      </c>
      <c r="J115" s="1">
        <v>18</v>
      </c>
      <c r="K115" s="1">
        <v>0</v>
      </c>
      <c r="L115" s="1">
        <v>0</v>
      </c>
      <c r="M115" s="1">
        <v>116</v>
      </c>
      <c r="N115" s="1">
        <v>21</v>
      </c>
      <c r="O115" s="1">
        <v>0</v>
      </c>
      <c r="P115" s="1">
        <v>0</v>
      </c>
      <c r="Q115" s="1">
        <v>116</v>
      </c>
      <c r="R11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0.84671532846715325</v>
      </c>
      <c r="S11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0.86861313868613144</v>
      </c>
      <c r="T11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0.84671532846715325</v>
      </c>
    </row>
    <row r="116" spans="1:21" hidden="1" x14ac:dyDescent="0.25">
      <c r="A116" t="s">
        <v>20</v>
      </c>
      <c r="B116" t="s">
        <v>127</v>
      </c>
      <c r="C116" t="s">
        <v>309</v>
      </c>
      <c r="D116" t="s">
        <v>432</v>
      </c>
      <c r="E116" s="1">
        <v>25</v>
      </c>
      <c r="F116" s="1">
        <v>25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25</v>
      </c>
      <c r="O116" s="1">
        <v>0</v>
      </c>
      <c r="P116" s="1">
        <v>0</v>
      </c>
      <c r="Q116" s="1">
        <v>0</v>
      </c>
      <c r="R11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1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7" spans="1:21" hidden="1" x14ac:dyDescent="0.25">
      <c r="A117" t="s">
        <v>20</v>
      </c>
      <c r="B117" t="s">
        <v>128</v>
      </c>
      <c r="C117" t="s">
        <v>305</v>
      </c>
      <c r="D117" t="s">
        <v>433</v>
      </c>
      <c r="E117" s="1">
        <v>20</v>
      </c>
      <c r="F117" s="1">
        <v>20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20</v>
      </c>
      <c r="Q117" s="1">
        <v>0</v>
      </c>
      <c r="R11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1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8" spans="1:21" hidden="1" x14ac:dyDescent="0.25">
      <c r="A118" t="s">
        <v>20</v>
      </c>
      <c r="B118" t="s">
        <v>129</v>
      </c>
      <c r="C118" t="s">
        <v>305</v>
      </c>
      <c r="D118" t="s">
        <v>434</v>
      </c>
      <c r="E118" s="1">
        <v>19</v>
      </c>
      <c r="F118" s="1">
        <v>19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19</v>
      </c>
      <c r="Q118" s="1">
        <v>19</v>
      </c>
      <c r="R11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1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19" spans="1:21" hidden="1" x14ac:dyDescent="0.25">
      <c r="A119" t="s">
        <v>20</v>
      </c>
      <c r="B119" t="s">
        <v>83</v>
      </c>
      <c r="C119" t="s">
        <v>305</v>
      </c>
      <c r="D119" t="s">
        <v>388</v>
      </c>
      <c r="E119" s="1">
        <v>119</v>
      </c>
      <c r="F119" s="1">
        <v>119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119</v>
      </c>
      <c r="N119" s="1">
        <v>0</v>
      </c>
      <c r="O119" s="1">
        <v>0</v>
      </c>
      <c r="P119" s="1">
        <v>0</v>
      </c>
      <c r="Q119" s="1">
        <v>119</v>
      </c>
      <c r="R11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1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1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1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20" spans="1:21" hidden="1" x14ac:dyDescent="0.25">
      <c r="A120" t="s">
        <v>20</v>
      </c>
      <c r="B120" t="s">
        <v>130</v>
      </c>
      <c r="C120" t="s">
        <v>307</v>
      </c>
      <c r="D120" t="s">
        <v>435</v>
      </c>
      <c r="E120" s="1">
        <v>2021</v>
      </c>
      <c r="F120" s="1">
        <v>126</v>
      </c>
      <c r="G120" s="1">
        <v>0</v>
      </c>
      <c r="H120" s="1">
        <v>1600</v>
      </c>
      <c r="I120" s="1">
        <v>295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2021</v>
      </c>
      <c r="Q120" s="1">
        <v>0</v>
      </c>
      <c r="R12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0.85403265710044529</v>
      </c>
      <c r="T12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21" spans="1:21" hidden="1" x14ac:dyDescent="0.25">
      <c r="A121" t="s">
        <v>20</v>
      </c>
      <c r="B121" t="s">
        <v>90</v>
      </c>
      <c r="C121" t="s">
        <v>315</v>
      </c>
      <c r="D121" t="s">
        <v>395</v>
      </c>
      <c r="E121" s="1">
        <v>1600</v>
      </c>
      <c r="F121" s="1">
        <v>1600</v>
      </c>
      <c r="G121" s="1">
        <v>0</v>
      </c>
      <c r="H121" s="1">
        <v>0</v>
      </c>
      <c r="I121" s="1">
        <v>0</v>
      </c>
      <c r="J121" s="1">
        <v>0</v>
      </c>
      <c r="K121" s="1">
        <v>1600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1600</v>
      </c>
      <c r="R12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2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2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2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22" spans="1:21" hidden="1" x14ac:dyDescent="0.25">
      <c r="A122" t="s">
        <v>20</v>
      </c>
      <c r="B122" t="s">
        <v>88</v>
      </c>
      <c r="C122" t="s">
        <v>311</v>
      </c>
      <c r="D122" t="s">
        <v>393</v>
      </c>
      <c r="E122" s="1">
        <v>220</v>
      </c>
      <c r="F122" s="1">
        <v>112</v>
      </c>
      <c r="G122" s="1">
        <v>0</v>
      </c>
      <c r="H122" s="1">
        <v>0</v>
      </c>
      <c r="I122" s="1">
        <v>0</v>
      </c>
      <c r="J122" s="1">
        <v>108</v>
      </c>
      <c r="K122" s="1">
        <v>0</v>
      </c>
      <c r="L122" s="1">
        <v>0</v>
      </c>
      <c r="M122" s="1">
        <v>0</v>
      </c>
      <c r="N122" s="1">
        <v>220</v>
      </c>
      <c r="O122" s="1">
        <v>0</v>
      </c>
      <c r="P122" s="1">
        <v>0</v>
      </c>
      <c r="Q122" s="1">
        <v>0</v>
      </c>
      <c r="R12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0.50909090909090904</v>
      </c>
      <c r="T12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23" spans="1:21" hidden="1" x14ac:dyDescent="0.25">
      <c r="A123" t="s">
        <v>20</v>
      </c>
      <c r="B123" t="s">
        <v>131</v>
      </c>
      <c r="C123" t="s">
        <v>305</v>
      </c>
      <c r="D123" t="s">
        <v>436</v>
      </c>
      <c r="E123" s="1">
        <v>108</v>
      </c>
      <c r="F123" s="1">
        <v>0</v>
      </c>
      <c r="G123" s="1">
        <v>1</v>
      </c>
      <c r="H123" s="1">
        <v>0</v>
      </c>
      <c r="I123" s="1">
        <v>107</v>
      </c>
      <c r="J123" s="1">
        <v>0</v>
      </c>
      <c r="K123" s="1">
        <v>0</v>
      </c>
      <c r="L123" s="1">
        <v>108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9.2592592592592587E-3</v>
      </c>
      <c r="T12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24" spans="1:21" hidden="1" x14ac:dyDescent="0.25">
      <c r="A124" t="s">
        <v>20</v>
      </c>
      <c r="B124" t="s">
        <v>95</v>
      </c>
      <c r="C124" t="s">
        <v>305</v>
      </c>
      <c r="D124" t="s">
        <v>400</v>
      </c>
      <c r="E124" s="1">
        <v>153</v>
      </c>
      <c r="F124" s="1">
        <v>153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153</v>
      </c>
      <c r="O124" s="1">
        <v>0</v>
      </c>
      <c r="P124" s="1">
        <v>0</v>
      </c>
      <c r="Q124" s="1">
        <v>153</v>
      </c>
      <c r="R12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2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2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25" spans="1:21" hidden="1" x14ac:dyDescent="0.25">
      <c r="A125" t="s">
        <v>20</v>
      </c>
      <c r="B125" t="s">
        <v>132</v>
      </c>
      <c r="C125" t="s">
        <v>305</v>
      </c>
      <c r="D125" t="s">
        <v>437</v>
      </c>
      <c r="E125" s="1">
        <v>47</v>
      </c>
      <c r="F125" s="1">
        <v>47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47</v>
      </c>
      <c r="Q125" s="1">
        <v>0</v>
      </c>
      <c r="R12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2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26" spans="1:21" hidden="1" x14ac:dyDescent="0.25">
      <c r="A126" t="s">
        <v>20</v>
      </c>
      <c r="B126" t="s">
        <v>70</v>
      </c>
      <c r="C126" t="s">
        <v>305</v>
      </c>
      <c r="D126" t="s">
        <v>375</v>
      </c>
      <c r="E126" s="1">
        <v>1096</v>
      </c>
      <c r="F126" s="1">
        <v>1094</v>
      </c>
      <c r="G126" s="1">
        <v>0</v>
      </c>
      <c r="H126" s="1">
        <v>0</v>
      </c>
      <c r="I126" s="1">
        <v>0</v>
      </c>
      <c r="J126" s="1">
        <v>2</v>
      </c>
      <c r="K126" s="1">
        <v>1096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1096</v>
      </c>
      <c r="R12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2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0.99817518248175185</v>
      </c>
      <c r="T12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2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27" spans="1:21" hidden="1" x14ac:dyDescent="0.25">
      <c r="A127" t="s">
        <v>20</v>
      </c>
      <c r="B127" t="s">
        <v>133</v>
      </c>
      <c r="C127" t="s">
        <v>307</v>
      </c>
      <c r="D127" t="s">
        <v>438</v>
      </c>
      <c r="E127" s="1">
        <v>1746</v>
      </c>
      <c r="F127" s="1">
        <v>1746</v>
      </c>
      <c r="G127" s="1">
        <v>0</v>
      </c>
      <c r="H127" s="1">
        <v>0</v>
      </c>
      <c r="I127" s="1">
        <v>0</v>
      </c>
      <c r="J127" s="1">
        <v>0</v>
      </c>
      <c r="K127" s="1">
        <v>1746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1746</v>
      </c>
      <c r="R12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2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2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2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28" spans="1:21" hidden="1" x14ac:dyDescent="0.25">
      <c r="A128" t="s">
        <v>20</v>
      </c>
      <c r="B128" t="s">
        <v>134</v>
      </c>
      <c r="C128" t="s">
        <v>305</v>
      </c>
      <c r="D128" t="s">
        <v>439</v>
      </c>
      <c r="E128" s="1">
        <v>54</v>
      </c>
      <c r="F128" s="1">
        <v>0</v>
      </c>
      <c r="G128" s="1">
        <v>0</v>
      </c>
      <c r="H128" s="1">
        <v>0</v>
      </c>
      <c r="I128" s="1">
        <v>54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54</v>
      </c>
      <c r="Q128" s="1">
        <v>0</v>
      </c>
      <c r="R12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2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29" spans="1:21" hidden="1" x14ac:dyDescent="0.25">
      <c r="A129" t="s">
        <v>20</v>
      </c>
      <c r="B129" t="s">
        <v>135</v>
      </c>
      <c r="C129" t="s">
        <v>305</v>
      </c>
      <c r="D129" t="s">
        <v>440</v>
      </c>
      <c r="E129" s="1">
        <v>116</v>
      </c>
      <c r="F129" s="1">
        <v>11</v>
      </c>
      <c r="G129" s="1">
        <v>0</v>
      </c>
      <c r="H129" s="1">
        <v>93</v>
      </c>
      <c r="I129" s="1">
        <v>12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116</v>
      </c>
      <c r="Q129" s="1">
        <v>0</v>
      </c>
      <c r="R12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2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0.89655172413793105</v>
      </c>
      <c r="T12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2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0" spans="1:21" hidden="1" x14ac:dyDescent="0.25">
      <c r="A130" t="s">
        <v>20</v>
      </c>
      <c r="B130" t="s">
        <v>136</v>
      </c>
      <c r="C130" t="s">
        <v>305</v>
      </c>
      <c r="D130" t="s">
        <v>441</v>
      </c>
      <c r="E130" s="1">
        <v>5</v>
      </c>
      <c r="F130" s="1">
        <v>5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5</v>
      </c>
      <c r="Q130" s="1">
        <v>0</v>
      </c>
      <c r="R13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3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1" spans="1:21" hidden="1" x14ac:dyDescent="0.25">
      <c r="A131" t="s">
        <v>20</v>
      </c>
      <c r="B131" t="s">
        <v>39</v>
      </c>
      <c r="C131" t="s">
        <v>311</v>
      </c>
      <c r="D131" t="s">
        <v>344</v>
      </c>
      <c r="E131" s="1">
        <v>70</v>
      </c>
      <c r="F131" s="1">
        <v>70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70</v>
      </c>
      <c r="N131" s="1">
        <v>0</v>
      </c>
      <c r="O131" s="1">
        <v>0</v>
      </c>
      <c r="P131" s="1">
        <v>0</v>
      </c>
      <c r="Q131" s="1">
        <v>70</v>
      </c>
      <c r="R13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3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32" spans="1:21" hidden="1" x14ac:dyDescent="0.25">
      <c r="A132" t="s">
        <v>20</v>
      </c>
      <c r="B132" t="s">
        <v>137</v>
      </c>
      <c r="C132" t="s">
        <v>317</v>
      </c>
      <c r="D132" t="s">
        <v>442</v>
      </c>
      <c r="E132" s="1">
        <v>378</v>
      </c>
      <c r="F132" s="1">
        <v>61</v>
      </c>
      <c r="G132" s="1">
        <v>0</v>
      </c>
      <c r="H132" s="1">
        <v>0</v>
      </c>
      <c r="I132" s="1">
        <v>0</v>
      </c>
      <c r="J132" s="1">
        <v>317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378</v>
      </c>
      <c r="Q132" s="1">
        <v>0</v>
      </c>
      <c r="R13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3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0.16137566137566137</v>
      </c>
      <c r="T13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3" spans="1:21" hidden="1" x14ac:dyDescent="0.25">
      <c r="A133" t="s">
        <v>20</v>
      </c>
      <c r="B133" t="s">
        <v>138</v>
      </c>
      <c r="C133" t="s">
        <v>305</v>
      </c>
      <c r="D133" t="s">
        <v>443</v>
      </c>
      <c r="E133" s="1">
        <v>59</v>
      </c>
      <c r="F133" s="1">
        <v>59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59</v>
      </c>
      <c r="Q133" s="1">
        <v>0</v>
      </c>
      <c r="R13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3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4" spans="1:21" hidden="1" x14ac:dyDescent="0.25">
      <c r="A134" t="s">
        <v>20</v>
      </c>
      <c r="B134" t="s">
        <v>139</v>
      </c>
      <c r="C134" t="s">
        <v>305</v>
      </c>
      <c r="D134" t="s">
        <v>444</v>
      </c>
      <c r="E134" s="1">
        <v>143</v>
      </c>
      <c r="F134" s="1">
        <v>23</v>
      </c>
      <c r="G134" s="1">
        <v>0</v>
      </c>
      <c r="H134" s="1">
        <v>0</v>
      </c>
      <c r="I134" s="1">
        <v>0</v>
      </c>
      <c r="J134" s="1">
        <v>120</v>
      </c>
      <c r="K134" s="1">
        <v>143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143</v>
      </c>
      <c r="R13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3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0.16083916083916083</v>
      </c>
      <c r="T13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3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35" spans="1:21" hidden="1" x14ac:dyDescent="0.25">
      <c r="A135" t="s">
        <v>20</v>
      </c>
      <c r="B135" t="s">
        <v>140</v>
      </c>
      <c r="C135" t="s">
        <v>308</v>
      </c>
      <c r="D135" t="s">
        <v>445</v>
      </c>
      <c r="E135" s="1">
        <v>522</v>
      </c>
      <c r="F135" s="1">
        <v>522</v>
      </c>
      <c r="G135" s="1">
        <v>0</v>
      </c>
      <c r="H135" s="1">
        <v>0</v>
      </c>
      <c r="I135" s="1">
        <v>0</v>
      </c>
      <c r="J135" s="1">
        <v>0</v>
      </c>
      <c r="K135" s="1">
        <v>522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522</v>
      </c>
      <c r="R13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3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3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36" spans="1:21" hidden="1" x14ac:dyDescent="0.25">
      <c r="A136" t="s">
        <v>20</v>
      </c>
      <c r="B136" t="s">
        <v>141</v>
      </c>
      <c r="C136" t="s">
        <v>305</v>
      </c>
      <c r="D136" t="s">
        <v>446</v>
      </c>
      <c r="E136" s="1">
        <v>24</v>
      </c>
      <c r="F136" s="1">
        <v>0</v>
      </c>
      <c r="G136" s="1">
        <v>0</v>
      </c>
      <c r="H136" s="1">
        <v>0</v>
      </c>
      <c r="I136" s="1">
        <v>0</v>
      </c>
      <c r="J136" s="1">
        <v>24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24</v>
      </c>
      <c r="Q136" s="1">
        <v>0</v>
      </c>
      <c r="R13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3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3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37" spans="1:21" hidden="1" x14ac:dyDescent="0.25">
      <c r="A137" t="s">
        <v>20</v>
      </c>
      <c r="B137" t="s">
        <v>52</v>
      </c>
      <c r="C137" t="s">
        <v>305</v>
      </c>
      <c r="D137" t="s">
        <v>357</v>
      </c>
      <c r="E137" s="1">
        <v>443</v>
      </c>
      <c r="F137" s="1">
        <v>31</v>
      </c>
      <c r="G137" s="1">
        <v>0</v>
      </c>
      <c r="H137" s="1">
        <v>323</v>
      </c>
      <c r="I137" s="1">
        <v>89</v>
      </c>
      <c r="J137" s="1">
        <v>0</v>
      </c>
      <c r="K137" s="1">
        <v>0</v>
      </c>
      <c r="L137" s="1">
        <v>443</v>
      </c>
      <c r="M137" s="1">
        <v>0</v>
      </c>
      <c r="N137" s="1">
        <v>0</v>
      </c>
      <c r="O137" s="1">
        <v>0</v>
      </c>
      <c r="P137" s="1">
        <v>0</v>
      </c>
      <c r="Q137" s="1">
        <v>244</v>
      </c>
      <c r="R13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0.55079006772009032</v>
      </c>
      <c r="S13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0.79909706546275394</v>
      </c>
      <c r="T13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38" spans="1:21" hidden="1" x14ac:dyDescent="0.25">
      <c r="A138" t="s">
        <v>20</v>
      </c>
      <c r="B138" t="s">
        <v>142</v>
      </c>
      <c r="C138" t="s">
        <v>305</v>
      </c>
      <c r="D138" t="s">
        <v>447</v>
      </c>
      <c r="E138" s="1">
        <v>142</v>
      </c>
      <c r="F138" s="1">
        <v>0</v>
      </c>
      <c r="G138" s="1">
        <v>0</v>
      </c>
      <c r="H138" s="1">
        <v>0</v>
      </c>
      <c r="I138" s="1">
        <v>142</v>
      </c>
      <c r="J138" s="1">
        <v>0</v>
      </c>
      <c r="K138" s="1">
        <v>142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142</v>
      </c>
      <c r="R13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3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3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3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39" spans="1:21" hidden="1" x14ac:dyDescent="0.25">
      <c r="A139" t="s">
        <v>20</v>
      </c>
      <c r="B139" t="s">
        <v>143</v>
      </c>
      <c r="C139" t="s">
        <v>305</v>
      </c>
      <c r="D139" t="s">
        <v>448</v>
      </c>
      <c r="E139" s="1">
        <v>40</v>
      </c>
      <c r="F139" s="1">
        <v>40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40</v>
      </c>
      <c r="O139" s="1">
        <v>0</v>
      </c>
      <c r="P139" s="1">
        <v>0</v>
      </c>
      <c r="Q139" s="1">
        <v>40</v>
      </c>
      <c r="R13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3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3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3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0" spans="1:21" hidden="1" x14ac:dyDescent="0.25">
      <c r="A140" t="s">
        <v>20</v>
      </c>
      <c r="B140" t="s">
        <v>144</v>
      </c>
      <c r="C140" t="s">
        <v>319</v>
      </c>
      <c r="D140" t="s">
        <v>449</v>
      </c>
      <c r="E140" s="1">
        <v>1149</v>
      </c>
      <c r="F140" s="1">
        <v>970</v>
      </c>
      <c r="G140" s="1">
        <v>9</v>
      </c>
      <c r="H140" s="1">
        <v>0</v>
      </c>
      <c r="I140" s="1">
        <v>170</v>
      </c>
      <c r="J140" s="1">
        <v>0</v>
      </c>
      <c r="K140" s="1">
        <v>0</v>
      </c>
      <c r="L140" s="1">
        <v>0</v>
      </c>
      <c r="M140" s="1">
        <v>0</v>
      </c>
      <c r="N140" s="1">
        <v>1145</v>
      </c>
      <c r="O140" s="1">
        <v>4</v>
      </c>
      <c r="P140" s="1">
        <v>0</v>
      </c>
      <c r="Q140" s="1">
        <v>1101</v>
      </c>
      <c r="R14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0.95822454308093996</v>
      </c>
      <c r="S14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0.85204525674499565</v>
      </c>
      <c r="T14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1" spans="1:21" hidden="1" x14ac:dyDescent="0.25">
      <c r="A141" t="s">
        <v>20</v>
      </c>
      <c r="B141" t="s">
        <v>145</v>
      </c>
      <c r="C141" t="s">
        <v>308</v>
      </c>
      <c r="D141" t="s">
        <v>450</v>
      </c>
      <c r="E141" s="1">
        <v>431</v>
      </c>
      <c r="F141" s="1">
        <v>424</v>
      </c>
      <c r="G141" s="1">
        <v>0</v>
      </c>
      <c r="H141" s="1">
        <v>0</v>
      </c>
      <c r="I141" s="1">
        <v>7</v>
      </c>
      <c r="J141" s="1">
        <v>0</v>
      </c>
      <c r="K141" s="1">
        <v>0</v>
      </c>
      <c r="L141" s="1">
        <v>23</v>
      </c>
      <c r="M141" s="1">
        <v>396</v>
      </c>
      <c r="N141" s="1">
        <v>12</v>
      </c>
      <c r="O141" s="1">
        <v>0</v>
      </c>
      <c r="P141" s="1">
        <v>0</v>
      </c>
      <c r="Q141" s="1">
        <v>431</v>
      </c>
      <c r="R14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0.98375870069605564</v>
      </c>
      <c r="T14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0.97215777262180969</v>
      </c>
    </row>
    <row r="142" spans="1:21" hidden="1" x14ac:dyDescent="0.25">
      <c r="A142" t="s">
        <v>20</v>
      </c>
      <c r="B142" t="s">
        <v>146</v>
      </c>
      <c r="C142" t="s">
        <v>310</v>
      </c>
      <c r="D142" t="s">
        <v>451</v>
      </c>
      <c r="E142" s="1">
        <v>408</v>
      </c>
      <c r="F142" s="1">
        <v>408</v>
      </c>
      <c r="G142" s="1">
        <v>0</v>
      </c>
      <c r="H142" s="1">
        <v>0</v>
      </c>
      <c r="I142" s="1">
        <v>0</v>
      </c>
      <c r="J142" s="1">
        <v>0</v>
      </c>
      <c r="K142" s="1">
        <v>408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408</v>
      </c>
      <c r="R14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4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4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43" spans="1:21" hidden="1" x14ac:dyDescent="0.25">
      <c r="A143" t="s">
        <v>20</v>
      </c>
      <c r="B143" t="s">
        <v>147</v>
      </c>
      <c r="C143" t="s">
        <v>305</v>
      </c>
      <c r="D143" t="s">
        <v>407</v>
      </c>
      <c r="E143" s="1">
        <v>16</v>
      </c>
      <c r="F143" s="1">
        <v>16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16</v>
      </c>
      <c r="Q143" s="1">
        <v>0</v>
      </c>
      <c r="R14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4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4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4" spans="1:21" hidden="1" x14ac:dyDescent="0.25">
      <c r="A144" t="s">
        <v>20</v>
      </c>
      <c r="B144" t="s">
        <v>148</v>
      </c>
      <c r="C144" t="s">
        <v>311</v>
      </c>
      <c r="D144" t="s">
        <v>452</v>
      </c>
      <c r="E144" s="1">
        <v>32</v>
      </c>
      <c r="F144" s="1">
        <v>28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32</v>
      </c>
      <c r="Q144" s="1">
        <v>32</v>
      </c>
      <c r="R14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0.875</v>
      </c>
      <c r="T14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5" spans="1:21" hidden="1" x14ac:dyDescent="0.25">
      <c r="A145" t="s">
        <v>20</v>
      </c>
      <c r="B145" t="s">
        <v>93</v>
      </c>
      <c r="C145" t="s">
        <v>305</v>
      </c>
      <c r="D145" t="s">
        <v>398</v>
      </c>
      <c r="E145" s="1">
        <v>96</v>
      </c>
      <c r="F145" s="1">
        <v>2</v>
      </c>
      <c r="G145" s="1">
        <v>0</v>
      </c>
      <c r="H145" s="1">
        <v>73</v>
      </c>
      <c r="I145" s="1">
        <v>21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96</v>
      </c>
      <c r="Q145" s="1">
        <v>96</v>
      </c>
      <c r="R14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0.78125</v>
      </c>
      <c r="T14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6" spans="1:21" hidden="1" x14ac:dyDescent="0.25">
      <c r="A146" t="s">
        <v>20</v>
      </c>
      <c r="B146" t="s">
        <v>56</v>
      </c>
      <c r="C146" t="s">
        <v>305</v>
      </c>
      <c r="D146" t="s">
        <v>361</v>
      </c>
      <c r="E146" s="1">
        <v>729</v>
      </c>
      <c r="F146" s="1">
        <v>638</v>
      </c>
      <c r="G146" s="1">
        <v>0</v>
      </c>
      <c r="H146" s="1">
        <v>0</v>
      </c>
      <c r="I146" s="1">
        <v>0</v>
      </c>
      <c r="J146" s="1">
        <v>91</v>
      </c>
      <c r="K146" s="1">
        <v>729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729</v>
      </c>
      <c r="R14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0.87517146776406041</v>
      </c>
      <c r="T14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4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47" spans="1:21" hidden="1" x14ac:dyDescent="0.25">
      <c r="A147" t="s">
        <v>20</v>
      </c>
      <c r="B147" t="s">
        <v>149</v>
      </c>
      <c r="C147" t="s">
        <v>305</v>
      </c>
      <c r="D147" t="s">
        <v>453</v>
      </c>
      <c r="E147" s="1">
        <v>56</v>
      </c>
      <c r="F147" s="1">
        <v>56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56</v>
      </c>
      <c r="O147" s="1">
        <v>0</v>
      </c>
      <c r="P147" s="1">
        <v>0</v>
      </c>
      <c r="Q147" s="1">
        <v>56</v>
      </c>
      <c r="R14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4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4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8" spans="1:21" hidden="1" x14ac:dyDescent="0.25">
      <c r="A148" t="s">
        <v>20</v>
      </c>
      <c r="B148" t="s">
        <v>71</v>
      </c>
      <c r="C148" t="s">
        <v>313</v>
      </c>
      <c r="D148" t="s">
        <v>376</v>
      </c>
      <c r="E148" s="1">
        <v>4136</v>
      </c>
      <c r="F148" s="1">
        <v>4070</v>
      </c>
      <c r="G148" s="1">
        <v>0</v>
      </c>
      <c r="H148" s="1">
        <v>0</v>
      </c>
      <c r="I148" s="1">
        <v>0</v>
      </c>
      <c r="J148" s="1">
        <v>66</v>
      </c>
      <c r="K148" s="1">
        <v>0</v>
      </c>
      <c r="L148" s="1">
        <v>0</v>
      </c>
      <c r="M148" s="1">
        <v>0</v>
      </c>
      <c r="N148" s="1">
        <v>4136</v>
      </c>
      <c r="O148" s="1">
        <v>0</v>
      </c>
      <c r="P148" s="1">
        <v>0</v>
      </c>
      <c r="Q148" s="1">
        <v>0</v>
      </c>
      <c r="R14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4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0.98404255319148937</v>
      </c>
      <c r="T14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49" spans="1:21" hidden="1" x14ac:dyDescent="0.25">
      <c r="A149" t="s">
        <v>20</v>
      </c>
      <c r="B149" t="s">
        <v>150</v>
      </c>
      <c r="C149" t="s">
        <v>314</v>
      </c>
      <c r="D149" t="s">
        <v>454</v>
      </c>
      <c r="E149" s="1">
        <v>256</v>
      </c>
      <c r="F149" s="1">
        <v>252</v>
      </c>
      <c r="G149" s="1">
        <v>4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256</v>
      </c>
      <c r="Q149" s="1">
        <v>0</v>
      </c>
      <c r="R14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4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4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4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0" spans="1:21" hidden="1" x14ac:dyDescent="0.25">
      <c r="A150" t="s">
        <v>20</v>
      </c>
      <c r="B150" t="s">
        <v>72</v>
      </c>
      <c r="C150" t="s">
        <v>311</v>
      </c>
      <c r="D150" t="s">
        <v>377</v>
      </c>
      <c r="E150" s="1">
        <v>52</v>
      </c>
      <c r="F150" s="1">
        <v>51</v>
      </c>
      <c r="G150" s="1">
        <v>0</v>
      </c>
      <c r="H150" s="1">
        <v>0</v>
      </c>
      <c r="I150" s="1">
        <v>0</v>
      </c>
      <c r="J150" s="1">
        <v>1</v>
      </c>
      <c r="K150" s="1">
        <v>0</v>
      </c>
      <c r="L150" s="1">
        <v>0</v>
      </c>
      <c r="M150" s="1">
        <v>0</v>
      </c>
      <c r="N150" s="1">
        <v>52</v>
      </c>
      <c r="O150" s="1">
        <v>0</v>
      </c>
      <c r="P150" s="1">
        <v>0</v>
      </c>
      <c r="Q150" s="1">
        <v>52</v>
      </c>
      <c r="R15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5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0.98076923076923073</v>
      </c>
      <c r="T15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1" spans="1:21" hidden="1" x14ac:dyDescent="0.25">
      <c r="A151" t="s">
        <v>20</v>
      </c>
      <c r="B151" t="s">
        <v>151</v>
      </c>
      <c r="C151" t="s">
        <v>305</v>
      </c>
      <c r="D151" t="s">
        <v>455</v>
      </c>
      <c r="E151" s="1">
        <v>59</v>
      </c>
      <c r="F151" s="1">
        <v>59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59</v>
      </c>
      <c r="Q151" s="1">
        <v>0</v>
      </c>
      <c r="R15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5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5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2" spans="1:21" hidden="1" x14ac:dyDescent="0.25">
      <c r="A152" t="s">
        <v>20</v>
      </c>
      <c r="B152" t="s">
        <v>152</v>
      </c>
      <c r="C152" t="s">
        <v>305</v>
      </c>
      <c r="D152" t="s">
        <v>456</v>
      </c>
      <c r="E152" s="1">
        <v>132</v>
      </c>
      <c r="F152" s="1">
        <v>7</v>
      </c>
      <c r="G152" s="1">
        <v>0</v>
      </c>
      <c r="H152" s="1">
        <v>96</v>
      </c>
      <c r="I152" s="1">
        <v>29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132</v>
      </c>
      <c r="Q152" s="1">
        <v>0</v>
      </c>
      <c r="R15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5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0.78030303030303028</v>
      </c>
      <c r="T15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3" spans="1:21" hidden="1" x14ac:dyDescent="0.25">
      <c r="A153" t="s">
        <v>20</v>
      </c>
      <c r="B153" t="s">
        <v>44</v>
      </c>
      <c r="C153" t="s">
        <v>308</v>
      </c>
      <c r="D153" t="s">
        <v>349</v>
      </c>
      <c r="E153" s="1">
        <v>2169</v>
      </c>
      <c r="F153" s="1">
        <v>2169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1218</v>
      </c>
      <c r="M153" s="1">
        <v>0</v>
      </c>
      <c r="N153" s="1">
        <v>0</v>
      </c>
      <c r="O153" s="1">
        <v>948</v>
      </c>
      <c r="P153" s="1">
        <v>3</v>
      </c>
      <c r="Q153" s="1">
        <v>1699</v>
      </c>
      <c r="R15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0.78331028123559243</v>
      </c>
      <c r="S15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5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0.56154910096818811</v>
      </c>
    </row>
    <row r="154" spans="1:21" hidden="1" x14ac:dyDescent="0.25">
      <c r="A154" t="s">
        <v>20</v>
      </c>
      <c r="B154" t="s">
        <v>153</v>
      </c>
      <c r="C154" t="s">
        <v>310</v>
      </c>
      <c r="D154" t="s">
        <v>457</v>
      </c>
      <c r="E154" s="1">
        <v>3505</v>
      </c>
      <c r="F154" s="1">
        <v>3505</v>
      </c>
      <c r="G154" s="1">
        <v>0</v>
      </c>
      <c r="H154" s="1">
        <v>0</v>
      </c>
      <c r="I154" s="1">
        <v>0</v>
      </c>
      <c r="J154" s="1">
        <v>0</v>
      </c>
      <c r="K154" s="1">
        <v>3504</v>
      </c>
      <c r="L154" s="1">
        <v>0</v>
      </c>
      <c r="M154" s="1">
        <v>0</v>
      </c>
      <c r="N154" s="1">
        <v>0</v>
      </c>
      <c r="O154" s="1">
        <v>1</v>
      </c>
      <c r="P154" s="1">
        <v>0</v>
      </c>
      <c r="Q154" s="1">
        <v>3504</v>
      </c>
      <c r="R15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0.99971469329529239</v>
      </c>
      <c r="S15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5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0.99971469329529239</v>
      </c>
      <c r="U15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0.99971469329529239</v>
      </c>
    </row>
    <row r="155" spans="1:21" hidden="1" x14ac:dyDescent="0.25">
      <c r="A155" t="s">
        <v>20</v>
      </c>
      <c r="B155" t="s">
        <v>154</v>
      </c>
      <c r="C155" t="s">
        <v>305</v>
      </c>
      <c r="D155" t="s">
        <v>458</v>
      </c>
      <c r="E155" s="1">
        <v>54</v>
      </c>
      <c r="F155" s="1">
        <v>2</v>
      </c>
      <c r="G155" s="1">
        <v>0</v>
      </c>
      <c r="H155" s="1">
        <v>4</v>
      </c>
      <c r="I155" s="1">
        <v>48</v>
      </c>
      <c r="J155" s="1">
        <v>0</v>
      </c>
      <c r="K155" s="1">
        <v>0</v>
      </c>
      <c r="L155" s="1">
        <v>0</v>
      </c>
      <c r="M155" s="1">
        <v>0</v>
      </c>
      <c r="N155" s="1">
        <v>54</v>
      </c>
      <c r="O155" s="1">
        <v>0</v>
      </c>
      <c r="P155" s="1">
        <v>0</v>
      </c>
      <c r="Q155" s="1">
        <v>54</v>
      </c>
      <c r="R15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5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0.1111111111111111</v>
      </c>
      <c r="T15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6" spans="1:21" hidden="1" x14ac:dyDescent="0.25">
      <c r="A156" t="s">
        <v>20</v>
      </c>
      <c r="B156" t="s">
        <v>155</v>
      </c>
      <c r="C156" t="s">
        <v>305</v>
      </c>
      <c r="D156" t="s">
        <v>459</v>
      </c>
      <c r="E156" s="1">
        <v>868</v>
      </c>
      <c r="F156" s="1">
        <v>868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842</v>
      </c>
      <c r="O156" s="1">
        <v>26</v>
      </c>
      <c r="P156" s="1">
        <v>0</v>
      </c>
      <c r="Q156" s="1">
        <v>11</v>
      </c>
      <c r="R15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1.2672811059907835E-2</v>
      </c>
      <c r="S15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5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7" spans="1:21" hidden="1" x14ac:dyDescent="0.25">
      <c r="A157" t="s">
        <v>20</v>
      </c>
      <c r="B157" t="s">
        <v>64</v>
      </c>
      <c r="C157" t="s">
        <v>305</v>
      </c>
      <c r="D157" t="s">
        <v>369</v>
      </c>
      <c r="E157" s="1">
        <v>219</v>
      </c>
      <c r="F157" s="1">
        <v>24</v>
      </c>
      <c r="G157" s="1">
        <v>0</v>
      </c>
      <c r="H157" s="1">
        <v>0</v>
      </c>
      <c r="I157" s="1">
        <v>0</v>
      </c>
      <c r="J157" s="1">
        <v>195</v>
      </c>
      <c r="K157" s="1">
        <v>69</v>
      </c>
      <c r="L157" s="1">
        <v>61</v>
      </c>
      <c r="M157" s="1">
        <v>79</v>
      </c>
      <c r="N157" s="1">
        <v>0</v>
      </c>
      <c r="O157" s="1">
        <v>0</v>
      </c>
      <c r="P157" s="1">
        <v>10</v>
      </c>
      <c r="Q157" s="1">
        <v>219</v>
      </c>
      <c r="R15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5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0.1095890410958904</v>
      </c>
      <c r="T15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0.31506849315068491</v>
      </c>
      <c r="U15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0.954337899543379</v>
      </c>
    </row>
    <row r="158" spans="1:21" hidden="1" x14ac:dyDescent="0.25">
      <c r="A158" t="s">
        <v>20</v>
      </c>
      <c r="B158" t="s">
        <v>156</v>
      </c>
      <c r="C158" t="s">
        <v>305</v>
      </c>
      <c r="D158" t="s">
        <v>460</v>
      </c>
      <c r="E158" s="1">
        <v>37</v>
      </c>
      <c r="F158" s="1">
        <v>37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37</v>
      </c>
      <c r="O158" s="1">
        <v>0</v>
      </c>
      <c r="P158" s="1">
        <v>0</v>
      </c>
      <c r="Q158" s="1">
        <v>37</v>
      </c>
      <c r="R15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5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5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59" spans="1:21" hidden="1" x14ac:dyDescent="0.25">
      <c r="A159" t="s">
        <v>20</v>
      </c>
      <c r="B159" t="s">
        <v>157</v>
      </c>
      <c r="C159" t="s">
        <v>304</v>
      </c>
      <c r="D159" t="s">
        <v>461</v>
      </c>
      <c r="E159" s="1">
        <v>2380</v>
      </c>
      <c r="F159" s="1">
        <v>2264</v>
      </c>
      <c r="G159" s="1">
        <v>0</v>
      </c>
      <c r="H159" s="1">
        <v>0</v>
      </c>
      <c r="I159" s="1">
        <v>0</v>
      </c>
      <c r="J159" s="1">
        <v>116</v>
      </c>
      <c r="K159" s="1">
        <v>0</v>
      </c>
      <c r="L159" s="1">
        <v>0</v>
      </c>
      <c r="M159" s="1">
        <v>2380</v>
      </c>
      <c r="N159" s="1">
        <v>0</v>
      </c>
      <c r="O159" s="1">
        <v>0</v>
      </c>
      <c r="P159" s="1">
        <v>0</v>
      </c>
      <c r="Q159" s="1">
        <v>2380</v>
      </c>
      <c r="R15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5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0.95126050420168062</v>
      </c>
      <c r="T15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5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60" spans="1:21" hidden="1" x14ac:dyDescent="0.25">
      <c r="A160" t="s">
        <v>20</v>
      </c>
      <c r="B160" t="s">
        <v>158</v>
      </c>
      <c r="C160" t="s">
        <v>305</v>
      </c>
      <c r="D160" t="s">
        <v>462</v>
      </c>
      <c r="E160" s="1">
        <v>254</v>
      </c>
      <c r="F160" s="1">
        <v>254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254</v>
      </c>
      <c r="O160" s="1">
        <v>0</v>
      </c>
      <c r="P160" s="1">
        <v>0</v>
      </c>
      <c r="Q160" s="1">
        <v>0</v>
      </c>
      <c r="R16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1" spans="1:21" hidden="1" x14ac:dyDescent="0.25">
      <c r="A161" t="s">
        <v>20</v>
      </c>
      <c r="B161" t="s">
        <v>159</v>
      </c>
      <c r="C161" t="s">
        <v>305</v>
      </c>
      <c r="D161" t="s">
        <v>463</v>
      </c>
      <c r="E161" s="1">
        <v>8</v>
      </c>
      <c r="F161" s="1">
        <v>8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8</v>
      </c>
      <c r="Q161" s="1">
        <v>8</v>
      </c>
      <c r="R16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6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2" spans="1:21" hidden="1" x14ac:dyDescent="0.25">
      <c r="A162" t="s">
        <v>20</v>
      </c>
      <c r="B162" t="s">
        <v>98</v>
      </c>
      <c r="C162" t="s">
        <v>314</v>
      </c>
      <c r="D162" t="s">
        <v>403</v>
      </c>
      <c r="E162" s="1">
        <v>560</v>
      </c>
      <c r="F162" s="1">
        <v>92</v>
      </c>
      <c r="G162" s="1">
        <v>0</v>
      </c>
      <c r="H162" s="1">
        <v>468</v>
      </c>
      <c r="I162" s="1">
        <v>0</v>
      </c>
      <c r="J162" s="1">
        <v>0</v>
      </c>
      <c r="K162" s="1">
        <v>0</v>
      </c>
      <c r="L162" s="1">
        <v>560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63" spans="1:21" hidden="1" x14ac:dyDescent="0.25">
      <c r="A163" t="s">
        <v>20</v>
      </c>
      <c r="B163" t="s">
        <v>160</v>
      </c>
      <c r="C163" t="s">
        <v>305</v>
      </c>
      <c r="D163" t="s">
        <v>464</v>
      </c>
      <c r="E163" s="1">
        <v>58</v>
      </c>
      <c r="F163" s="1">
        <v>58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58</v>
      </c>
      <c r="Q163" s="1">
        <v>0</v>
      </c>
      <c r="R16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4" spans="1:21" hidden="1" x14ac:dyDescent="0.25">
      <c r="A164" t="s">
        <v>20</v>
      </c>
      <c r="B164" t="s">
        <v>161</v>
      </c>
      <c r="C164" t="s">
        <v>305</v>
      </c>
      <c r="D164" t="s">
        <v>465</v>
      </c>
      <c r="E164" s="1">
        <v>122</v>
      </c>
      <c r="F164" s="1">
        <v>122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122</v>
      </c>
      <c r="M164" s="1">
        <v>0</v>
      </c>
      <c r="N164" s="1">
        <v>0</v>
      </c>
      <c r="O164" s="1">
        <v>0</v>
      </c>
      <c r="P164" s="1">
        <v>0</v>
      </c>
      <c r="Q164" s="1">
        <v>122</v>
      </c>
      <c r="R16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6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65" spans="1:21" hidden="1" x14ac:dyDescent="0.25">
      <c r="A165" t="s">
        <v>20</v>
      </c>
      <c r="B165" t="s">
        <v>162</v>
      </c>
      <c r="C165" t="s">
        <v>305</v>
      </c>
      <c r="D165" t="s">
        <v>466</v>
      </c>
      <c r="E165" s="1">
        <v>28</v>
      </c>
      <c r="F165" s="1">
        <v>28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28</v>
      </c>
      <c r="Q165" s="1">
        <v>0</v>
      </c>
      <c r="R16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6" spans="1:21" hidden="1" x14ac:dyDescent="0.25">
      <c r="A166" t="s">
        <v>20</v>
      </c>
      <c r="B166" t="s">
        <v>96</v>
      </c>
      <c r="C166" t="s">
        <v>305</v>
      </c>
      <c r="D166" t="s">
        <v>401</v>
      </c>
      <c r="E166" s="1">
        <v>60</v>
      </c>
      <c r="F166" s="1">
        <v>60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60</v>
      </c>
      <c r="Q166" s="1">
        <v>0</v>
      </c>
      <c r="R16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7" spans="1:21" hidden="1" x14ac:dyDescent="0.25">
      <c r="A167" t="s">
        <v>20</v>
      </c>
      <c r="B167" t="s">
        <v>163</v>
      </c>
      <c r="C167" t="s">
        <v>305</v>
      </c>
      <c r="D167" t="s">
        <v>467</v>
      </c>
      <c r="E167" s="1">
        <v>212</v>
      </c>
      <c r="F167" s="1">
        <v>212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212</v>
      </c>
      <c r="N167" s="1">
        <v>0</v>
      </c>
      <c r="O167" s="1">
        <v>0</v>
      </c>
      <c r="P167" s="1">
        <v>0</v>
      </c>
      <c r="Q167" s="1">
        <v>212</v>
      </c>
      <c r="R16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6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6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68" spans="1:21" hidden="1" x14ac:dyDescent="0.25">
      <c r="A168" t="s">
        <v>20</v>
      </c>
      <c r="B168" t="s">
        <v>92</v>
      </c>
      <c r="C168" t="s">
        <v>305</v>
      </c>
      <c r="D168" t="s">
        <v>397</v>
      </c>
      <c r="E168" s="1">
        <v>664</v>
      </c>
      <c r="F168" s="1">
        <v>248</v>
      </c>
      <c r="G168" s="1">
        <v>0</v>
      </c>
      <c r="H168" s="1">
        <v>411</v>
      </c>
      <c r="I168" s="1">
        <v>5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664</v>
      </c>
      <c r="Q168" s="1">
        <v>0</v>
      </c>
      <c r="R16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6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0.99246987951807231</v>
      </c>
      <c r="T16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69" spans="1:21" hidden="1" x14ac:dyDescent="0.25">
      <c r="A169" t="s">
        <v>20</v>
      </c>
      <c r="B169" t="s">
        <v>164</v>
      </c>
      <c r="C169" t="s">
        <v>305</v>
      </c>
      <c r="D169" t="s">
        <v>468</v>
      </c>
      <c r="E169" s="1">
        <v>91</v>
      </c>
      <c r="F169" s="1">
        <v>0</v>
      </c>
      <c r="G169" s="1">
        <v>0</v>
      </c>
      <c r="H169" s="1">
        <v>67</v>
      </c>
      <c r="I169" s="1">
        <v>24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91</v>
      </c>
      <c r="Q169" s="1">
        <v>91</v>
      </c>
      <c r="R16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6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0.73626373626373631</v>
      </c>
      <c r="T16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6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0" spans="1:21" hidden="1" x14ac:dyDescent="0.25">
      <c r="A170" t="s">
        <v>20</v>
      </c>
      <c r="B170" t="s">
        <v>165</v>
      </c>
      <c r="C170" t="s">
        <v>305</v>
      </c>
      <c r="D170" t="s">
        <v>469</v>
      </c>
      <c r="E170" s="1">
        <v>45</v>
      </c>
      <c r="F170" s="1">
        <v>42</v>
      </c>
      <c r="G170" s="1">
        <v>0</v>
      </c>
      <c r="H170" s="1">
        <v>0</v>
      </c>
      <c r="I170" s="1">
        <v>0</v>
      </c>
      <c r="J170" s="1">
        <v>3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45</v>
      </c>
      <c r="Q170" s="1">
        <v>0</v>
      </c>
      <c r="R17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0.93333333333333335</v>
      </c>
      <c r="T17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1" spans="1:21" hidden="1" x14ac:dyDescent="0.25">
      <c r="A171" t="s">
        <v>20</v>
      </c>
      <c r="B171" t="s">
        <v>77</v>
      </c>
      <c r="C171" t="s">
        <v>305</v>
      </c>
      <c r="D171" t="s">
        <v>382</v>
      </c>
      <c r="E171" s="1">
        <v>67</v>
      </c>
      <c r="F171" s="1">
        <v>35</v>
      </c>
      <c r="G171" s="1">
        <v>0</v>
      </c>
      <c r="H171" s="1">
        <v>0</v>
      </c>
      <c r="I171" s="1">
        <v>0</v>
      </c>
      <c r="J171" s="1">
        <v>32</v>
      </c>
      <c r="K171" s="1">
        <v>0</v>
      </c>
      <c r="L171" s="1">
        <v>0</v>
      </c>
      <c r="M171" s="1">
        <v>0</v>
      </c>
      <c r="N171" s="1">
        <v>9</v>
      </c>
      <c r="O171" s="1">
        <v>0</v>
      </c>
      <c r="P171" s="1">
        <v>58</v>
      </c>
      <c r="Q171" s="1">
        <v>0</v>
      </c>
      <c r="R17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0.52238805970149249</v>
      </c>
      <c r="T17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2" spans="1:21" hidden="1" x14ac:dyDescent="0.25">
      <c r="A172" t="s">
        <v>20</v>
      </c>
      <c r="B172" t="s">
        <v>91</v>
      </c>
      <c r="C172" t="s">
        <v>305</v>
      </c>
      <c r="D172" t="s">
        <v>396</v>
      </c>
      <c r="E172" s="1">
        <v>38</v>
      </c>
      <c r="F172" s="1">
        <v>38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38</v>
      </c>
      <c r="Q172" s="1">
        <v>38</v>
      </c>
      <c r="R17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7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7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3" spans="1:21" hidden="1" x14ac:dyDescent="0.25">
      <c r="A173" t="s">
        <v>20</v>
      </c>
      <c r="B173" t="s">
        <v>166</v>
      </c>
      <c r="C173" t="s">
        <v>314</v>
      </c>
      <c r="D173" t="s">
        <v>470</v>
      </c>
      <c r="E173" s="1">
        <v>1470</v>
      </c>
      <c r="F173" s="1">
        <v>1470</v>
      </c>
      <c r="G173" s="1">
        <v>0</v>
      </c>
      <c r="H173" s="1">
        <v>0</v>
      </c>
      <c r="I173" s="1">
        <v>0</v>
      </c>
      <c r="J173" s="1">
        <v>0</v>
      </c>
      <c r="K173" s="1">
        <v>1470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1470</v>
      </c>
      <c r="R17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7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7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7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74" spans="1:21" hidden="1" x14ac:dyDescent="0.25">
      <c r="A174" t="s">
        <v>20</v>
      </c>
      <c r="B174" t="s">
        <v>109</v>
      </c>
      <c r="C174" t="s">
        <v>305</v>
      </c>
      <c r="D174" t="s">
        <v>414</v>
      </c>
      <c r="E174" s="1">
        <v>6225</v>
      </c>
      <c r="F174" s="1">
        <v>6223</v>
      </c>
      <c r="G174" s="1">
        <v>0</v>
      </c>
      <c r="H174" s="1">
        <v>0</v>
      </c>
      <c r="I174" s="1">
        <v>0</v>
      </c>
      <c r="J174" s="1">
        <v>2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6225</v>
      </c>
      <c r="Q174" s="1">
        <v>0</v>
      </c>
      <c r="R17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0.99967871485943771</v>
      </c>
      <c r="T17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5" spans="1:21" hidden="1" x14ac:dyDescent="0.25">
      <c r="A175" t="s">
        <v>20</v>
      </c>
      <c r="B175" t="s">
        <v>167</v>
      </c>
      <c r="C175" t="s">
        <v>307</v>
      </c>
      <c r="D175" t="s">
        <v>471</v>
      </c>
      <c r="E175" s="1">
        <v>83</v>
      </c>
      <c r="F175" s="1">
        <v>71</v>
      </c>
      <c r="G175" s="1">
        <v>0</v>
      </c>
      <c r="H175" s="1">
        <v>0</v>
      </c>
      <c r="I175" s="1">
        <v>0</v>
      </c>
      <c r="J175" s="1">
        <v>12</v>
      </c>
      <c r="K175" s="1">
        <v>83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83</v>
      </c>
      <c r="R17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7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0.85542168674698793</v>
      </c>
      <c r="T17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7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76" spans="1:21" hidden="1" x14ac:dyDescent="0.25">
      <c r="A176" t="s">
        <v>20</v>
      </c>
      <c r="B176" t="s">
        <v>168</v>
      </c>
      <c r="C176" t="s">
        <v>308</v>
      </c>
      <c r="D176" t="s">
        <v>472</v>
      </c>
      <c r="E176" s="1">
        <v>119</v>
      </c>
      <c r="F176" s="1">
        <v>51</v>
      </c>
      <c r="G176" s="1">
        <v>0</v>
      </c>
      <c r="H176" s="1">
        <v>0</v>
      </c>
      <c r="I176" s="1">
        <v>0</v>
      </c>
      <c r="J176" s="1">
        <v>68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119</v>
      </c>
      <c r="Q176" s="1">
        <v>0</v>
      </c>
      <c r="R17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0.42857142857142855</v>
      </c>
      <c r="T17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7" spans="1:21" hidden="1" x14ac:dyDescent="0.25">
      <c r="A177" t="s">
        <v>20</v>
      </c>
      <c r="B177" t="s">
        <v>169</v>
      </c>
      <c r="C177" t="s">
        <v>305</v>
      </c>
      <c r="D177" t="s">
        <v>473</v>
      </c>
      <c r="E177" s="1">
        <v>45</v>
      </c>
      <c r="F177" s="1">
        <v>45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45</v>
      </c>
      <c r="Q177" s="1">
        <v>0</v>
      </c>
      <c r="R17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7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7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8" spans="1:21" hidden="1" x14ac:dyDescent="0.25">
      <c r="A178" t="s">
        <v>20</v>
      </c>
      <c r="B178" t="s">
        <v>41</v>
      </c>
      <c r="C178" t="s">
        <v>305</v>
      </c>
      <c r="D178" t="s">
        <v>346</v>
      </c>
      <c r="E178" s="1">
        <v>92</v>
      </c>
      <c r="F178" s="1">
        <v>0</v>
      </c>
      <c r="G178" s="1">
        <v>0</v>
      </c>
      <c r="H178" s="1">
        <v>0</v>
      </c>
      <c r="I178" s="1">
        <v>92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92</v>
      </c>
      <c r="Q178" s="1">
        <v>92</v>
      </c>
      <c r="R17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7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7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79" spans="1:21" hidden="1" x14ac:dyDescent="0.25">
      <c r="A179" t="s">
        <v>20</v>
      </c>
      <c r="B179" t="s">
        <v>170</v>
      </c>
      <c r="C179" t="s">
        <v>305</v>
      </c>
      <c r="D179" t="s">
        <v>474</v>
      </c>
      <c r="E179" s="1">
        <v>40</v>
      </c>
      <c r="F179" s="1">
        <v>0</v>
      </c>
      <c r="G179" s="1">
        <v>0</v>
      </c>
      <c r="H179" s="1">
        <v>0</v>
      </c>
      <c r="I179" s="1">
        <v>0</v>
      </c>
      <c r="J179" s="1">
        <v>40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40</v>
      </c>
      <c r="Q179" s="1">
        <v>40</v>
      </c>
      <c r="R17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7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7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7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0" spans="1:21" hidden="1" x14ac:dyDescent="0.25">
      <c r="A180" t="s">
        <v>20</v>
      </c>
      <c r="B180" t="s">
        <v>171</v>
      </c>
      <c r="C180" t="s">
        <v>305</v>
      </c>
      <c r="D180" t="s">
        <v>475</v>
      </c>
      <c r="E180" s="1">
        <v>120</v>
      </c>
      <c r="F180" s="1">
        <v>113</v>
      </c>
      <c r="G180" s="1">
        <v>0</v>
      </c>
      <c r="H180" s="1">
        <v>0</v>
      </c>
      <c r="I180" s="1">
        <v>0</v>
      </c>
      <c r="J180" s="1">
        <v>7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120</v>
      </c>
      <c r="Q180" s="1">
        <v>0</v>
      </c>
      <c r="R18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8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0.94166666666666665</v>
      </c>
      <c r="T18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1" spans="1:21" hidden="1" x14ac:dyDescent="0.25">
      <c r="A181" t="s">
        <v>20</v>
      </c>
      <c r="B181" t="s">
        <v>48</v>
      </c>
      <c r="C181" t="s">
        <v>311</v>
      </c>
      <c r="D181" t="s">
        <v>353</v>
      </c>
      <c r="E181" s="1">
        <v>16</v>
      </c>
      <c r="F181" s="1">
        <v>16</v>
      </c>
      <c r="G181" s="1">
        <v>0</v>
      </c>
      <c r="H181" s="1">
        <v>0</v>
      </c>
      <c r="I181" s="1">
        <v>0</v>
      </c>
      <c r="J181" s="1">
        <v>0</v>
      </c>
      <c r="K181" s="1">
        <v>16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16</v>
      </c>
      <c r="R18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8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8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82" spans="1:21" hidden="1" x14ac:dyDescent="0.25">
      <c r="A182" t="s">
        <v>20</v>
      </c>
      <c r="B182" t="s">
        <v>172</v>
      </c>
      <c r="C182" t="s">
        <v>305</v>
      </c>
      <c r="D182" t="s">
        <v>476</v>
      </c>
      <c r="E182" s="1">
        <v>29</v>
      </c>
      <c r="F182" s="1">
        <v>29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29</v>
      </c>
      <c r="Q182" s="1">
        <v>0</v>
      </c>
      <c r="R18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8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3" spans="1:21" hidden="1" x14ac:dyDescent="0.25">
      <c r="A183" t="s">
        <v>20</v>
      </c>
      <c r="B183" t="s">
        <v>173</v>
      </c>
      <c r="C183" t="s">
        <v>305</v>
      </c>
      <c r="D183" t="s">
        <v>477</v>
      </c>
      <c r="E183" s="1">
        <v>106</v>
      </c>
      <c r="F183" s="1">
        <v>5</v>
      </c>
      <c r="G183" s="1">
        <v>0</v>
      </c>
      <c r="H183" s="1">
        <v>86</v>
      </c>
      <c r="I183" s="1">
        <v>15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106</v>
      </c>
      <c r="Q183" s="1">
        <v>0</v>
      </c>
      <c r="R18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8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0.85849056603773588</v>
      </c>
      <c r="T18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4" spans="1:21" hidden="1" x14ac:dyDescent="0.25">
      <c r="A184" t="s">
        <v>20</v>
      </c>
      <c r="B184" t="s">
        <v>174</v>
      </c>
      <c r="C184" t="s">
        <v>305</v>
      </c>
      <c r="D184" t="s">
        <v>478</v>
      </c>
      <c r="E184" s="1">
        <v>140</v>
      </c>
      <c r="F184" s="1">
        <v>140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140</v>
      </c>
      <c r="O184" s="1">
        <v>0</v>
      </c>
      <c r="P184" s="1">
        <v>0</v>
      </c>
      <c r="Q184" s="1">
        <v>140</v>
      </c>
      <c r="R18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8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5" spans="1:21" hidden="1" x14ac:dyDescent="0.25">
      <c r="A185" t="s">
        <v>20</v>
      </c>
      <c r="B185" t="s">
        <v>85</v>
      </c>
      <c r="C185" t="s">
        <v>310</v>
      </c>
      <c r="D185" t="s">
        <v>390</v>
      </c>
      <c r="E185" s="1">
        <v>622</v>
      </c>
      <c r="F185" s="1">
        <v>622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66</v>
      </c>
      <c r="O185" s="1">
        <v>0</v>
      </c>
      <c r="P185" s="1">
        <v>556</v>
      </c>
      <c r="Q185" s="1">
        <v>26</v>
      </c>
      <c r="R18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4.1800643086816719E-2</v>
      </c>
      <c r="S18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6" spans="1:21" hidden="1" x14ac:dyDescent="0.25">
      <c r="A186" t="s">
        <v>20</v>
      </c>
      <c r="B186" t="s">
        <v>175</v>
      </c>
      <c r="C186" t="s">
        <v>305</v>
      </c>
      <c r="D186" t="s">
        <v>479</v>
      </c>
      <c r="E186" s="1">
        <v>120</v>
      </c>
      <c r="F186" s="1">
        <v>7</v>
      </c>
      <c r="G186" s="1">
        <v>0</v>
      </c>
      <c r="H186" s="1">
        <v>52</v>
      </c>
      <c r="I186" s="1">
        <v>61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120</v>
      </c>
      <c r="Q186" s="1">
        <v>120</v>
      </c>
      <c r="R18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8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0.49166666666666664</v>
      </c>
      <c r="T18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87" spans="1:21" hidden="1" x14ac:dyDescent="0.25">
      <c r="A187" t="s">
        <v>20</v>
      </c>
      <c r="B187" t="s">
        <v>176</v>
      </c>
      <c r="C187" t="s">
        <v>305</v>
      </c>
      <c r="D187" t="s">
        <v>480</v>
      </c>
      <c r="E187" s="1">
        <v>508</v>
      </c>
      <c r="F187" s="1">
        <v>478</v>
      </c>
      <c r="G187" s="1">
        <v>0</v>
      </c>
      <c r="H187" s="1">
        <v>0</v>
      </c>
      <c r="I187" s="1">
        <v>0</v>
      </c>
      <c r="J187" s="1">
        <v>30</v>
      </c>
      <c r="K187" s="1">
        <v>508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508</v>
      </c>
      <c r="R18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8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0.94094488188976377</v>
      </c>
      <c r="T18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8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88" spans="1:21" hidden="1" x14ac:dyDescent="0.25">
      <c r="A188" t="s">
        <v>20</v>
      </c>
      <c r="B188" t="s">
        <v>177</v>
      </c>
      <c r="C188" t="s">
        <v>307</v>
      </c>
      <c r="D188" t="s">
        <v>481</v>
      </c>
      <c r="E188" s="1">
        <v>122</v>
      </c>
      <c r="F188" s="1">
        <v>122</v>
      </c>
      <c r="G188" s="1">
        <v>0</v>
      </c>
      <c r="H188" s="1">
        <v>0</v>
      </c>
      <c r="I188" s="1">
        <v>0</v>
      </c>
      <c r="J188" s="1">
        <v>0</v>
      </c>
      <c r="K188" s="1">
        <v>122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122</v>
      </c>
      <c r="R18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8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8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8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89" spans="1:21" hidden="1" x14ac:dyDescent="0.25">
      <c r="A189" t="s">
        <v>20</v>
      </c>
      <c r="B189" t="s">
        <v>62</v>
      </c>
      <c r="C189" t="s">
        <v>305</v>
      </c>
      <c r="D189" t="s">
        <v>367</v>
      </c>
      <c r="E189" s="1">
        <v>54</v>
      </c>
      <c r="F189" s="1">
        <v>40</v>
      </c>
      <c r="G189" s="1">
        <v>0</v>
      </c>
      <c r="H189" s="1">
        <v>0</v>
      </c>
      <c r="I189" s="1">
        <v>0</v>
      </c>
      <c r="J189" s="1">
        <v>14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54</v>
      </c>
      <c r="Q189" s="1">
        <v>0</v>
      </c>
      <c r="R18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8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0.7407407407407407</v>
      </c>
      <c r="T18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8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0" spans="1:21" hidden="1" x14ac:dyDescent="0.25">
      <c r="A190" t="s">
        <v>20</v>
      </c>
      <c r="B190" t="s">
        <v>78</v>
      </c>
      <c r="C190" t="s">
        <v>305</v>
      </c>
      <c r="D190" t="s">
        <v>383</v>
      </c>
      <c r="E190" s="1">
        <v>148</v>
      </c>
      <c r="F190" s="1">
        <v>135</v>
      </c>
      <c r="G190" s="1">
        <v>0</v>
      </c>
      <c r="H190" s="1">
        <v>0</v>
      </c>
      <c r="I190" s="1">
        <v>0</v>
      </c>
      <c r="J190" s="1">
        <v>13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148</v>
      </c>
      <c r="Q190" s="1">
        <v>0</v>
      </c>
      <c r="R19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0.91216216216216217</v>
      </c>
      <c r="T19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1" spans="1:21" hidden="1" x14ac:dyDescent="0.25">
      <c r="A191" t="s">
        <v>20</v>
      </c>
      <c r="B191" t="s">
        <v>178</v>
      </c>
      <c r="C191" t="s">
        <v>305</v>
      </c>
      <c r="D191" t="s">
        <v>482</v>
      </c>
      <c r="E191" s="1">
        <v>7926</v>
      </c>
      <c r="F191" s="1">
        <v>7926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7926</v>
      </c>
      <c r="Q191" s="1">
        <v>166</v>
      </c>
      <c r="R19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2.0943729497855161E-2</v>
      </c>
      <c r="S19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2" spans="1:21" hidden="1" x14ac:dyDescent="0.25">
      <c r="A192" t="s">
        <v>20</v>
      </c>
      <c r="B192" t="s">
        <v>179</v>
      </c>
      <c r="C192" t="s">
        <v>320</v>
      </c>
      <c r="D192" t="s">
        <v>483</v>
      </c>
      <c r="E192" s="1">
        <v>437</v>
      </c>
      <c r="F192" s="1">
        <v>437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425</v>
      </c>
      <c r="N192" s="1">
        <v>0</v>
      </c>
      <c r="O192" s="1">
        <v>12</v>
      </c>
      <c r="P192" s="1">
        <v>0</v>
      </c>
      <c r="Q192" s="1">
        <v>0</v>
      </c>
      <c r="R19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0.97254004576659037</v>
      </c>
    </row>
    <row r="193" spans="1:21" hidden="1" x14ac:dyDescent="0.25">
      <c r="A193" t="s">
        <v>20</v>
      </c>
      <c r="B193" t="s">
        <v>50</v>
      </c>
      <c r="C193" t="s">
        <v>305</v>
      </c>
      <c r="D193" t="s">
        <v>355</v>
      </c>
      <c r="E193" s="1">
        <v>2913</v>
      </c>
      <c r="F193" s="1">
        <v>1938</v>
      </c>
      <c r="G193" s="1">
        <v>0</v>
      </c>
      <c r="H193" s="1">
        <v>0</v>
      </c>
      <c r="I193" s="1">
        <v>0</v>
      </c>
      <c r="J193" s="1">
        <v>975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2913</v>
      </c>
      <c r="Q193" s="1">
        <v>0</v>
      </c>
      <c r="R19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0.66529351184346031</v>
      </c>
      <c r="T19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4" spans="1:21" hidden="1" x14ac:dyDescent="0.25">
      <c r="A194" t="s">
        <v>20</v>
      </c>
      <c r="B194" t="s">
        <v>180</v>
      </c>
      <c r="C194" t="s">
        <v>305</v>
      </c>
      <c r="D194" t="s">
        <v>484</v>
      </c>
      <c r="E194" s="1">
        <v>12</v>
      </c>
      <c r="F194" s="1">
        <v>0</v>
      </c>
      <c r="G194" s="1">
        <v>0</v>
      </c>
      <c r="H194" s="1">
        <v>0</v>
      </c>
      <c r="I194" s="1">
        <v>0</v>
      </c>
      <c r="J194" s="1">
        <v>12</v>
      </c>
      <c r="K194" s="1">
        <v>0</v>
      </c>
      <c r="L194" s="1">
        <v>0</v>
      </c>
      <c r="M194" s="1">
        <v>12</v>
      </c>
      <c r="N194" s="1">
        <v>0</v>
      </c>
      <c r="O194" s="1">
        <v>0</v>
      </c>
      <c r="P194" s="1">
        <v>0</v>
      </c>
      <c r="Q194" s="1">
        <v>12</v>
      </c>
      <c r="R19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9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19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95" spans="1:21" hidden="1" x14ac:dyDescent="0.25">
      <c r="A195" t="s">
        <v>20</v>
      </c>
      <c r="B195" t="s">
        <v>181</v>
      </c>
      <c r="C195" t="s">
        <v>317</v>
      </c>
      <c r="D195" t="s">
        <v>485</v>
      </c>
      <c r="E195" s="1">
        <v>45</v>
      </c>
      <c r="F195" s="1">
        <v>45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45</v>
      </c>
      <c r="Q195" s="1">
        <v>0</v>
      </c>
      <c r="R19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6" spans="1:21" hidden="1" x14ac:dyDescent="0.25">
      <c r="A196" t="s">
        <v>20</v>
      </c>
      <c r="B196" t="s">
        <v>182</v>
      </c>
      <c r="C196" t="s">
        <v>305</v>
      </c>
      <c r="D196" t="s">
        <v>486</v>
      </c>
      <c r="E196" s="1">
        <v>30</v>
      </c>
      <c r="F196" s="1">
        <v>30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30</v>
      </c>
      <c r="Q196" s="1">
        <v>0</v>
      </c>
      <c r="R19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7" spans="1:21" hidden="1" x14ac:dyDescent="0.25">
      <c r="A197" t="s">
        <v>20</v>
      </c>
      <c r="B197" t="s">
        <v>183</v>
      </c>
      <c r="C197" t="s">
        <v>307</v>
      </c>
      <c r="D197" t="s">
        <v>487</v>
      </c>
      <c r="E197" s="1">
        <v>113</v>
      </c>
      <c r="F197" s="1">
        <v>113</v>
      </c>
      <c r="G197" s="1">
        <v>0</v>
      </c>
      <c r="H197" s="1">
        <v>0</v>
      </c>
      <c r="I197" s="1">
        <v>0</v>
      </c>
      <c r="J197" s="1">
        <v>0</v>
      </c>
      <c r="K197" s="1">
        <v>113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113</v>
      </c>
      <c r="R19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9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9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198" spans="1:21" hidden="1" x14ac:dyDescent="0.25">
      <c r="A198" t="s">
        <v>20</v>
      </c>
      <c r="B198" t="s">
        <v>184</v>
      </c>
      <c r="C198" t="s">
        <v>305</v>
      </c>
      <c r="D198" t="s">
        <v>488</v>
      </c>
      <c r="E198" s="1">
        <v>36</v>
      </c>
      <c r="F198" s="1">
        <v>33</v>
      </c>
      <c r="G198" s="1">
        <v>0</v>
      </c>
      <c r="H198" s="1">
        <v>0</v>
      </c>
      <c r="I198" s="1">
        <v>0</v>
      </c>
      <c r="J198" s="1">
        <v>3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36</v>
      </c>
      <c r="Q198" s="1">
        <v>0</v>
      </c>
      <c r="R19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19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0.91666666666666663</v>
      </c>
      <c r="T19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19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199" spans="1:21" hidden="1" x14ac:dyDescent="0.25">
      <c r="A199" t="s">
        <v>20</v>
      </c>
      <c r="B199" t="s">
        <v>185</v>
      </c>
      <c r="C199" t="s">
        <v>305</v>
      </c>
      <c r="D199" t="s">
        <v>489</v>
      </c>
      <c r="E199" s="1">
        <v>24</v>
      </c>
      <c r="F199" s="1">
        <v>24</v>
      </c>
      <c r="G199" s="1">
        <v>0</v>
      </c>
      <c r="H199" s="1">
        <v>0</v>
      </c>
      <c r="I199" s="1">
        <v>0</v>
      </c>
      <c r="J199" s="1">
        <v>0</v>
      </c>
      <c r="K199" s="1">
        <v>24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24</v>
      </c>
      <c r="R19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19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19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19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00" spans="1:21" hidden="1" x14ac:dyDescent="0.25">
      <c r="A200" t="s">
        <v>20</v>
      </c>
      <c r="B200" t="s">
        <v>186</v>
      </c>
      <c r="C200" t="s">
        <v>319</v>
      </c>
      <c r="D200" t="s">
        <v>490</v>
      </c>
      <c r="E200" s="1">
        <v>876</v>
      </c>
      <c r="F200" s="1">
        <v>814</v>
      </c>
      <c r="G200" s="1">
        <v>0</v>
      </c>
      <c r="H200" s="1">
        <v>0</v>
      </c>
      <c r="I200" s="1">
        <v>62</v>
      </c>
      <c r="J200" s="1">
        <v>0</v>
      </c>
      <c r="K200" s="1">
        <v>0</v>
      </c>
      <c r="L200" s="1">
        <v>0</v>
      </c>
      <c r="M200" s="1">
        <v>752</v>
      </c>
      <c r="N200" s="1">
        <v>124</v>
      </c>
      <c r="O200" s="1">
        <v>0</v>
      </c>
      <c r="P200" s="1">
        <v>0</v>
      </c>
      <c r="Q200" s="1">
        <v>0</v>
      </c>
      <c r="R20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0.92922374429223742</v>
      </c>
      <c r="T20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0.85844748858447484</v>
      </c>
    </row>
    <row r="201" spans="1:21" hidden="1" x14ac:dyDescent="0.25">
      <c r="A201" t="s">
        <v>20</v>
      </c>
      <c r="B201" t="s">
        <v>187</v>
      </c>
      <c r="C201" t="s">
        <v>305</v>
      </c>
      <c r="D201" t="s">
        <v>491</v>
      </c>
      <c r="E201" s="1">
        <v>31</v>
      </c>
      <c r="F201" s="1">
        <v>31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31</v>
      </c>
      <c r="Q201" s="1">
        <v>0</v>
      </c>
      <c r="R20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2" spans="1:21" hidden="1" x14ac:dyDescent="0.25">
      <c r="A202" t="s">
        <v>20</v>
      </c>
      <c r="B202" t="s">
        <v>94</v>
      </c>
      <c r="C202" t="s">
        <v>308</v>
      </c>
      <c r="D202" t="s">
        <v>399</v>
      </c>
      <c r="E202" s="1">
        <v>2596</v>
      </c>
      <c r="F202" s="1">
        <v>839</v>
      </c>
      <c r="G202" s="1">
        <v>0</v>
      </c>
      <c r="H202" s="1">
        <v>1673</v>
      </c>
      <c r="I202" s="1">
        <v>84</v>
      </c>
      <c r="J202" s="1">
        <v>0</v>
      </c>
      <c r="K202" s="1">
        <v>0</v>
      </c>
      <c r="L202" s="1">
        <v>0</v>
      </c>
      <c r="M202" s="1">
        <v>0</v>
      </c>
      <c r="N202" s="1">
        <v>1297</v>
      </c>
      <c r="O202" s="1">
        <v>0</v>
      </c>
      <c r="P202" s="1">
        <v>1299</v>
      </c>
      <c r="Q202" s="1">
        <v>0</v>
      </c>
      <c r="R20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0.96764252696456088</v>
      </c>
      <c r="T20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3" spans="1:21" hidden="1" x14ac:dyDescent="0.25">
      <c r="A203" t="s">
        <v>20</v>
      </c>
      <c r="B203" t="s">
        <v>99</v>
      </c>
      <c r="C203" t="s">
        <v>305</v>
      </c>
      <c r="D203" t="s">
        <v>404</v>
      </c>
      <c r="E203" s="1">
        <v>22</v>
      </c>
      <c r="F203" s="1">
        <v>21</v>
      </c>
      <c r="G203" s="1">
        <v>0</v>
      </c>
      <c r="H203" s="1">
        <v>0</v>
      </c>
      <c r="I203" s="1">
        <v>0</v>
      </c>
      <c r="J203" s="1">
        <v>1</v>
      </c>
      <c r="K203" s="1">
        <v>0</v>
      </c>
      <c r="L203" s="1">
        <v>0</v>
      </c>
      <c r="M203" s="1">
        <v>0</v>
      </c>
      <c r="N203" s="1">
        <v>22</v>
      </c>
      <c r="O203" s="1">
        <v>0</v>
      </c>
      <c r="P203" s="1">
        <v>0</v>
      </c>
      <c r="Q203" s="1">
        <v>22</v>
      </c>
      <c r="R20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0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0.95454545454545459</v>
      </c>
      <c r="T20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4" spans="1:21" hidden="1" x14ac:dyDescent="0.25">
      <c r="A204" t="s">
        <v>20</v>
      </c>
      <c r="B204" t="s">
        <v>188</v>
      </c>
      <c r="C204" t="s">
        <v>305</v>
      </c>
      <c r="D204" t="s">
        <v>492</v>
      </c>
      <c r="E204" s="1">
        <v>110</v>
      </c>
      <c r="F204" s="1">
        <v>6</v>
      </c>
      <c r="G204" s="1">
        <v>0</v>
      </c>
      <c r="H204" s="1">
        <v>0</v>
      </c>
      <c r="I204" s="1">
        <v>0</v>
      </c>
      <c r="J204" s="1">
        <v>104</v>
      </c>
      <c r="K204" s="1">
        <v>0</v>
      </c>
      <c r="L204" s="1">
        <v>0</v>
      </c>
      <c r="M204" s="1">
        <v>110</v>
      </c>
      <c r="N204" s="1">
        <v>0</v>
      </c>
      <c r="O204" s="1">
        <v>0</v>
      </c>
      <c r="P204" s="1">
        <v>0</v>
      </c>
      <c r="Q204" s="1">
        <v>110</v>
      </c>
      <c r="R20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0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5.4545454545454543E-2</v>
      </c>
      <c r="T20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05" spans="1:21" hidden="1" x14ac:dyDescent="0.25">
      <c r="A205" t="s">
        <v>20</v>
      </c>
      <c r="B205" t="s">
        <v>189</v>
      </c>
      <c r="C205" t="s">
        <v>305</v>
      </c>
      <c r="D205" t="s">
        <v>493</v>
      </c>
      <c r="E205" s="1">
        <v>132</v>
      </c>
      <c r="F205" s="1">
        <v>132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132</v>
      </c>
      <c r="O205" s="1">
        <v>0</v>
      </c>
      <c r="P205" s="1">
        <v>0</v>
      </c>
      <c r="Q205" s="1">
        <v>132</v>
      </c>
      <c r="R20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0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6" spans="1:21" hidden="1" x14ac:dyDescent="0.25">
      <c r="A206" t="s">
        <v>20</v>
      </c>
      <c r="B206" t="s">
        <v>190</v>
      </c>
      <c r="C206" t="s">
        <v>310</v>
      </c>
      <c r="D206" t="s">
        <v>494</v>
      </c>
      <c r="E206" s="1">
        <v>1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  <c r="K206" s="1">
        <v>1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1</v>
      </c>
      <c r="R20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0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0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07" spans="1:21" hidden="1" x14ac:dyDescent="0.25">
      <c r="A207" t="s">
        <v>20</v>
      </c>
      <c r="B207" t="s">
        <v>191</v>
      </c>
      <c r="C207" t="s">
        <v>305</v>
      </c>
      <c r="D207" t="s">
        <v>495</v>
      </c>
      <c r="E207" s="1">
        <v>16</v>
      </c>
      <c r="F207" s="1">
        <v>16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16</v>
      </c>
      <c r="Q207" s="1">
        <v>0</v>
      </c>
      <c r="R20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8" spans="1:21" hidden="1" x14ac:dyDescent="0.25">
      <c r="A208" t="s">
        <v>20</v>
      </c>
      <c r="B208" t="s">
        <v>103</v>
      </c>
      <c r="C208" t="s">
        <v>305</v>
      </c>
      <c r="D208" t="s">
        <v>408</v>
      </c>
      <c r="E208" s="1">
        <v>1176</v>
      </c>
      <c r="F208" s="1">
        <v>182</v>
      </c>
      <c r="G208" s="1">
        <v>0</v>
      </c>
      <c r="H208" s="1">
        <v>994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1176</v>
      </c>
      <c r="Q208" s="1">
        <v>0</v>
      </c>
      <c r="R20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09" spans="1:21" hidden="1" x14ac:dyDescent="0.25">
      <c r="A209" t="s">
        <v>20</v>
      </c>
      <c r="B209" t="s">
        <v>192</v>
      </c>
      <c r="C209" t="s">
        <v>305</v>
      </c>
      <c r="D209" t="s">
        <v>496</v>
      </c>
      <c r="E209" s="1">
        <v>10</v>
      </c>
      <c r="F209" s="1">
        <v>10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10</v>
      </c>
      <c r="Q209" s="1">
        <v>0</v>
      </c>
      <c r="R20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0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0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0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0" spans="1:21" hidden="1" x14ac:dyDescent="0.25">
      <c r="A210" t="s">
        <v>20</v>
      </c>
      <c r="B210" t="s">
        <v>89</v>
      </c>
      <c r="C210" t="s">
        <v>305</v>
      </c>
      <c r="D210" t="s">
        <v>394</v>
      </c>
      <c r="E210" s="1">
        <v>56</v>
      </c>
      <c r="F210" s="1">
        <v>5</v>
      </c>
      <c r="G210" s="1">
        <v>0</v>
      </c>
      <c r="H210" s="1">
        <v>0</v>
      </c>
      <c r="I210" s="1">
        <v>0</v>
      </c>
      <c r="J210" s="1">
        <v>51</v>
      </c>
      <c r="K210" s="1">
        <v>0</v>
      </c>
      <c r="L210" s="1">
        <v>0</v>
      </c>
      <c r="M210" s="1">
        <v>56</v>
      </c>
      <c r="N210" s="1">
        <v>0</v>
      </c>
      <c r="O210" s="1">
        <v>0</v>
      </c>
      <c r="P210" s="1">
        <v>0</v>
      </c>
      <c r="Q210" s="1">
        <v>56</v>
      </c>
      <c r="R21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1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8.9285714285714288E-2</v>
      </c>
      <c r="T21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11" spans="1:21" hidden="1" x14ac:dyDescent="0.25">
      <c r="A211" t="s">
        <v>20</v>
      </c>
      <c r="B211" t="s">
        <v>193</v>
      </c>
      <c r="C211" t="s">
        <v>305</v>
      </c>
      <c r="D211" t="s">
        <v>497</v>
      </c>
      <c r="E211" s="1">
        <v>97</v>
      </c>
      <c r="F211" s="1">
        <v>97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97</v>
      </c>
      <c r="O211" s="1">
        <v>0</v>
      </c>
      <c r="P211" s="1">
        <v>0</v>
      </c>
      <c r="Q211" s="1">
        <v>97</v>
      </c>
      <c r="R21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1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2" spans="1:21" hidden="1" x14ac:dyDescent="0.25">
      <c r="A212" t="s">
        <v>20</v>
      </c>
      <c r="B212" t="s">
        <v>194</v>
      </c>
      <c r="C212" t="s">
        <v>305</v>
      </c>
      <c r="D212" t="s">
        <v>498</v>
      </c>
      <c r="E212" s="1">
        <v>1574</v>
      </c>
      <c r="F212" s="1">
        <v>1574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1574</v>
      </c>
      <c r="Q212" s="1">
        <v>0</v>
      </c>
      <c r="R21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1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3" spans="1:21" hidden="1" x14ac:dyDescent="0.25">
      <c r="A213" t="s">
        <v>20</v>
      </c>
      <c r="B213" t="s">
        <v>195</v>
      </c>
      <c r="C213" t="s">
        <v>305</v>
      </c>
      <c r="D213" t="s">
        <v>499</v>
      </c>
      <c r="E213" s="1">
        <v>19</v>
      </c>
      <c r="F213" s="1">
        <v>19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19</v>
      </c>
      <c r="Q213" s="1">
        <v>0</v>
      </c>
      <c r="R21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1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4" spans="1:21" hidden="1" x14ac:dyDescent="0.25">
      <c r="A214" t="s">
        <v>20</v>
      </c>
      <c r="B214" t="s">
        <v>196</v>
      </c>
      <c r="C214" t="s">
        <v>305</v>
      </c>
      <c r="D214" t="s">
        <v>500</v>
      </c>
      <c r="E214" s="1">
        <v>12</v>
      </c>
      <c r="F214" s="1">
        <v>12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12</v>
      </c>
      <c r="Q214" s="1">
        <v>0</v>
      </c>
      <c r="R21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1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5" spans="1:21" hidden="1" x14ac:dyDescent="0.25">
      <c r="A215" t="s">
        <v>20</v>
      </c>
      <c r="B215" t="s">
        <v>197</v>
      </c>
      <c r="C215" t="s">
        <v>305</v>
      </c>
      <c r="D215" t="s">
        <v>501</v>
      </c>
      <c r="E215" s="1">
        <v>58</v>
      </c>
      <c r="F215" s="1">
        <v>58</v>
      </c>
      <c r="G215" s="1">
        <v>0</v>
      </c>
      <c r="H215" s="1">
        <v>0</v>
      </c>
      <c r="I215" s="1">
        <v>0</v>
      </c>
      <c r="J215" s="1">
        <v>0</v>
      </c>
      <c r="K215" s="1">
        <v>58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58</v>
      </c>
      <c r="R21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1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1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16" spans="1:21" hidden="1" x14ac:dyDescent="0.25">
      <c r="A216" t="s">
        <v>20</v>
      </c>
      <c r="B216" t="s">
        <v>198</v>
      </c>
      <c r="C216" t="s">
        <v>305</v>
      </c>
      <c r="D216" t="s">
        <v>502</v>
      </c>
      <c r="E216" s="1">
        <v>573</v>
      </c>
      <c r="F216" s="1">
        <v>573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573</v>
      </c>
      <c r="Q216" s="1">
        <v>36</v>
      </c>
      <c r="R21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6.2827225130890049E-2</v>
      </c>
      <c r="S21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7" spans="1:21" hidden="1" x14ac:dyDescent="0.25">
      <c r="A217" t="s">
        <v>20</v>
      </c>
      <c r="B217" t="s">
        <v>68</v>
      </c>
      <c r="C217" t="s">
        <v>305</v>
      </c>
      <c r="D217" t="s">
        <v>373</v>
      </c>
      <c r="E217" s="1">
        <v>60</v>
      </c>
      <c r="F217" s="1">
        <v>60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60</v>
      </c>
      <c r="Q217" s="1">
        <v>0</v>
      </c>
      <c r="R21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1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8" spans="1:21" hidden="1" x14ac:dyDescent="0.25">
      <c r="A218" t="s">
        <v>20</v>
      </c>
      <c r="B218" t="s">
        <v>63</v>
      </c>
      <c r="C218" t="s">
        <v>305</v>
      </c>
      <c r="D218" t="s">
        <v>368</v>
      </c>
      <c r="E218" s="1">
        <v>65</v>
      </c>
      <c r="F218" s="1">
        <v>65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65</v>
      </c>
      <c r="O218" s="1">
        <v>0</v>
      </c>
      <c r="P218" s="1">
        <v>0</v>
      </c>
      <c r="Q218" s="1">
        <v>0</v>
      </c>
      <c r="R21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1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1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19" spans="1:21" hidden="1" x14ac:dyDescent="0.25">
      <c r="A219" t="s">
        <v>20</v>
      </c>
      <c r="B219" t="s">
        <v>199</v>
      </c>
      <c r="C219" t="s">
        <v>321</v>
      </c>
      <c r="D219" t="s">
        <v>503</v>
      </c>
      <c r="E219" s="1">
        <v>1748</v>
      </c>
      <c r="F219" s="1">
        <v>1748</v>
      </c>
      <c r="G219" s="1">
        <v>0</v>
      </c>
      <c r="H219" s="1">
        <v>0</v>
      </c>
      <c r="I219" s="1">
        <v>0</v>
      </c>
      <c r="J219" s="1">
        <v>0</v>
      </c>
      <c r="K219" s="1">
        <v>1739</v>
      </c>
      <c r="L219" s="1">
        <v>0</v>
      </c>
      <c r="M219" s="1">
        <v>0</v>
      </c>
      <c r="N219" s="1">
        <v>0</v>
      </c>
      <c r="O219" s="1">
        <v>0</v>
      </c>
      <c r="P219" s="1">
        <v>9</v>
      </c>
      <c r="Q219" s="1">
        <v>1739</v>
      </c>
      <c r="R21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0.99485125858123569</v>
      </c>
      <c r="S21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1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0.99485125858123569</v>
      </c>
      <c r="U21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0.99485125858123569</v>
      </c>
    </row>
    <row r="220" spans="1:21" hidden="1" x14ac:dyDescent="0.25">
      <c r="A220" t="s">
        <v>20</v>
      </c>
      <c r="B220" t="s">
        <v>42</v>
      </c>
      <c r="C220" t="s">
        <v>305</v>
      </c>
      <c r="D220" t="s">
        <v>347</v>
      </c>
      <c r="E220" s="1">
        <v>35378</v>
      </c>
      <c r="F220" s="1">
        <v>35378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17113</v>
      </c>
      <c r="M220" s="1">
        <v>18265</v>
      </c>
      <c r="N220" s="1">
        <v>0</v>
      </c>
      <c r="O220" s="1">
        <v>0</v>
      </c>
      <c r="P220" s="1">
        <v>0</v>
      </c>
      <c r="Q220" s="1">
        <v>1547</v>
      </c>
      <c r="R22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4.3727740403640677E-2</v>
      </c>
      <c r="S22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21" spans="1:21" hidden="1" x14ac:dyDescent="0.25">
      <c r="A221" t="s">
        <v>20</v>
      </c>
      <c r="B221" t="s">
        <v>110</v>
      </c>
      <c r="C221" t="s">
        <v>316</v>
      </c>
      <c r="D221" t="s">
        <v>415</v>
      </c>
      <c r="E221" s="1">
        <v>183</v>
      </c>
      <c r="F221" s="1">
        <v>183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183</v>
      </c>
      <c r="O221" s="1">
        <v>0</v>
      </c>
      <c r="P221" s="1">
        <v>0</v>
      </c>
      <c r="Q221" s="1">
        <v>183</v>
      </c>
      <c r="R22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2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22" spans="1:21" hidden="1" x14ac:dyDescent="0.25">
      <c r="A222" t="s">
        <v>20</v>
      </c>
      <c r="B222" t="s">
        <v>45</v>
      </c>
      <c r="C222" t="s">
        <v>305</v>
      </c>
      <c r="D222" t="s">
        <v>350</v>
      </c>
      <c r="E222" s="1">
        <v>4357</v>
      </c>
      <c r="F222" s="1">
        <v>4357</v>
      </c>
      <c r="G222" s="1">
        <v>0</v>
      </c>
      <c r="H222" s="1">
        <v>0</v>
      </c>
      <c r="I222" s="1">
        <v>0</v>
      </c>
      <c r="J222" s="1">
        <v>0</v>
      </c>
      <c r="K222" s="1">
        <v>4230</v>
      </c>
      <c r="L222" s="1">
        <v>102</v>
      </c>
      <c r="M222" s="1">
        <v>0</v>
      </c>
      <c r="N222" s="1">
        <v>1</v>
      </c>
      <c r="O222" s="1">
        <v>0</v>
      </c>
      <c r="P222" s="1">
        <v>24</v>
      </c>
      <c r="Q222" s="1">
        <v>4230</v>
      </c>
      <c r="R22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0.97085150332797798</v>
      </c>
      <c r="S22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0.97085150332797798</v>
      </c>
      <c r="U22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0.99426210695432637</v>
      </c>
    </row>
    <row r="223" spans="1:21" hidden="1" x14ac:dyDescent="0.25">
      <c r="A223" t="s">
        <v>20</v>
      </c>
      <c r="B223" t="s">
        <v>61</v>
      </c>
      <c r="C223" t="s">
        <v>311</v>
      </c>
      <c r="D223" t="s">
        <v>366</v>
      </c>
      <c r="E223" s="1">
        <v>59</v>
      </c>
      <c r="F223" s="1">
        <v>59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59</v>
      </c>
      <c r="O223" s="1">
        <v>0</v>
      </c>
      <c r="P223" s="1">
        <v>0</v>
      </c>
      <c r="Q223" s="1">
        <v>59</v>
      </c>
      <c r="R22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2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24" spans="1:21" hidden="1" x14ac:dyDescent="0.25">
      <c r="A224" t="s">
        <v>20</v>
      </c>
      <c r="B224" t="s">
        <v>200</v>
      </c>
      <c r="C224" t="s">
        <v>307</v>
      </c>
      <c r="D224" t="s">
        <v>504</v>
      </c>
      <c r="E224" s="1">
        <v>2231</v>
      </c>
      <c r="F224" s="1">
        <v>230</v>
      </c>
      <c r="G224" s="1">
        <v>0</v>
      </c>
      <c r="H224" s="1">
        <v>1262</v>
      </c>
      <c r="I224" s="1">
        <v>700</v>
      </c>
      <c r="J224" s="1">
        <v>39</v>
      </c>
      <c r="K224" s="1">
        <v>120</v>
      </c>
      <c r="L224" s="1">
        <v>0</v>
      </c>
      <c r="M224" s="1">
        <v>0</v>
      </c>
      <c r="N224" s="1">
        <v>1820</v>
      </c>
      <c r="O224" s="1">
        <v>25</v>
      </c>
      <c r="P224" s="1">
        <v>266</v>
      </c>
      <c r="Q224" s="1">
        <v>120</v>
      </c>
      <c r="R22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5.3787539220080678E-2</v>
      </c>
      <c r="S22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0.66875840430300315</v>
      </c>
      <c r="T22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5.3787539220080678E-2</v>
      </c>
      <c r="U22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5.3787539220080678E-2</v>
      </c>
    </row>
    <row r="225" spans="1:21" hidden="1" x14ac:dyDescent="0.25">
      <c r="A225" t="s">
        <v>20</v>
      </c>
      <c r="B225" t="s">
        <v>201</v>
      </c>
      <c r="C225" t="s">
        <v>305</v>
      </c>
      <c r="D225" t="s">
        <v>505</v>
      </c>
      <c r="E225" s="1">
        <v>57</v>
      </c>
      <c r="F225" s="1">
        <v>57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57</v>
      </c>
      <c r="Q225" s="1">
        <v>0</v>
      </c>
      <c r="R22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2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26" spans="1:21" hidden="1" x14ac:dyDescent="0.25">
      <c r="A226" t="s">
        <v>20</v>
      </c>
      <c r="B226" t="s">
        <v>43</v>
      </c>
      <c r="C226" t="s">
        <v>305</v>
      </c>
      <c r="D226" t="s">
        <v>348</v>
      </c>
      <c r="E226" s="1">
        <v>864</v>
      </c>
      <c r="F226" s="1">
        <v>864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864</v>
      </c>
      <c r="Q226" s="1">
        <v>784</v>
      </c>
      <c r="R22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0.90740740740740744</v>
      </c>
      <c r="S22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27" spans="1:21" hidden="1" x14ac:dyDescent="0.25">
      <c r="A227" t="s">
        <v>20</v>
      </c>
      <c r="B227" t="s">
        <v>37</v>
      </c>
      <c r="C227" t="s">
        <v>305</v>
      </c>
      <c r="D227" t="s">
        <v>342</v>
      </c>
      <c r="E227" s="1">
        <v>120</v>
      </c>
      <c r="F227" s="1">
        <v>120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120</v>
      </c>
      <c r="N227" s="1">
        <v>0</v>
      </c>
      <c r="O227" s="1">
        <v>0</v>
      </c>
      <c r="P227" s="1">
        <v>0</v>
      </c>
      <c r="Q227" s="1">
        <v>120</v>
      </c>
      <c r="R22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2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28" spans="1:21" hidden="1" x14ac:dyDescent="0.25">
      <c r="A228" t="s">
        <v>20</v>
      </c>
      <c r="B228" t="s">
        <v>81</v>
      </c>
      <c r="C228" t="s">
        <v>305</v>
      </c>
      <c r="D228" t="s">
        <v>386</v>
      </c>
      <c r="E228" s="1">
        <v>97</v>
      </c>
      <c r="F228" s="1">
        <v>97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97</v>
      </c>
      <c r="Q228" s="1">
        <v>0</v>
      </c>
      <c r="R22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2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29" spans="1:21" hidden="1" x14ac:dyDescent="0.25">
      <c r="A229" t="s">
        <v>20</v>
      </c>
      <c r="B229" t="s">
        <v>79</v>
      </c>
      <c r="C229" t="s">
        <v>313</v>
      </c>
      <c r="D229" t="s">
        <v>384</v>
      </c>
      <c r="E229" s="1">
        <v>966</v>
      </c>
      <c r="F229" s="1">
        <v>966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966</v>
      </c>
      <c r="N229" s="1">
        <v>0</v>
      </c>
      <c r="O229" s="1">
        <v>0</v>
      </c>
      <c r="P229" s="1">
        <v>0</v>
      </c>
      <c r="Q229" s="1">
        <v>259</v>
      </c>
      <c r="R22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0.26811594202898553</v>
      </c>
      <c r="S22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2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2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30" spans="1:21" hidden="1" x14ac:dyDescent="0.25">
      <c r="A230" t="s">
        <v>20</v>
      </c>
      <c r="B230" t="s">
        <v>202</v>
      </c>
      <c r="C230" t="s">
        <v>305</v>
      </c>
      <c r="D230" t="s">
        <v>506</v>
      </c>
      <c r="E230" s="1">
        <v>56</v>
      </c>
      <c r="F230" s="1">
        <v>0</v>
      </c>
      <c r="G230" s="1">
        <v>0</v>
      </c>
      <c r="H230" s="1">
        <v>0</v>
      </c>
      <c r="I230" s="1">
        <v>0</v>
      </c>
      <c r="J230" s="1">
        <v>56</v>
      </c>
      <c r="K230" s="1">
        <v>0</v>
      </c>
      <c r="L230" s="1">
        <v>0</v>
      </c>
      <c r="M230" s="1">
        <v>56</v>
      </c>
      <c r="N230" s="1">
        <v>0</v>
      </c>
      <c r="O230" s="1">
        <v>0</v>
      </c>
      <c r="P230" s="1">
        <v>0</v>
      </c>
      <c r="Q230" s="1">
        <v>56</v>
      </c>
      <c r="R23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3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23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31" spans="1:21" hidden="1" x14ac:dyDescent="0.25">
      <c r="A231" t="s">
        <v>20</v>
      </c>
      <c r="B231" t="s">
        <v>203</v>
      </c>
      <c r="C231" t="s">
        <v>314</v>
      </c>
      <c r="D231" t="s">
        <v>507</v>
      </c>
      <c r="E231" s="1">
        <v>533</v>
      </c>
      <c r="F231" s="1">
        <v>533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533</v>
      </c>
      <c r="N231" s="1">
        <v>0</v>
      </c>
      <c r="O231" s="1">
        <v>0</v>
      </c>
      <c r="P231" s="1">
        <v>0</v>
      </c>
      <c r="Q231" s="1">
        <v>352</v>
      </c>
      <c r="R23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0.66041275797373356</v>
      </c>
      <c r="S23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3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32" spans="1:21" hidden="1" x14ac:dyDescent="0.25">
      <c r="A232" t="s">
        <v>20</v>
      </c>
      <c r="B232" t="s">
        <v>104</v>
      </c>
      <c r="C232" t="s">
        <v>305</v>
      </c>
      <c r="D232" t="s">
        <v>409</v>
      </c>
      <c r="E232" s="1">
        <v>52</v>
      </c>
      <c r="F232" s="1">
        <v>47</v>
      </c>
      <c r="G232" s="1">
        <v>0</v>
      </c>
      <c r="H232" s="1">
        <v>0</v>
      </c>
      <c r="I232" s="1">
        <v>0</v>
      </c>
      <c r="J232" s="1">
        <v>5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52</v>
      </c>
      <c r="Q232" s="1">
        <v>0</v>
      </c>
      <c r="R23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0.90384615384615385</v>
      </c>
      <c r="T23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3" spans="1:21" hidden="1" x14ac:dyDescent="0.25">
      <c r="A233" t="s">
        <v>20</v>
      </c>
      <c r="B233" t="s">
        <v>204</v>
      </c>
      <c r="C233" t="s">
        <v>305</v>
      </c>
      <c r="D233" t="s">
        <v>508</v>
      </c>
      <c r="E233" s="1">
        <v>42</v>
      </c>
      <c r="F233" s="1">
        <v>41</v>
      </c>
      <c r="G233" s="1">
        <v>0</v>
      </c>
      <c r="H233" s="1">
        <v>0</v>
      </c>
      <c r="I233" s="1">
        <v>0</v>
      </c>
      <c r="J233" s="1">
        <v>1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42</v>
      </c>
      <c r="Q233" s="1">
        <v>0</v>
      </c>
      <c r="R23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0.97619047619047616</v>
      </c>
      <c r="T23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4" spans="1:21" hidden="1" x14ac:dyDescent="0.25">
      <c r="A234" t="s">
        <v>20</v>
      </c>
      <c r="B234" t="s">
        <v>205</v>
      </c>
      <c r="C234" t="s">
        <v>305</v>
      </c>
      <c r="D234" t="s">
        <v>509</v>
      </c>
      <c r="E234" s="1">
        <v>44</v>
      </c>
      <c r="F234" s="1">
        <v>40</v>
      </c>
      <c r="G234" s="1">
        <v>0</v>
      </c>
      <c r="H234" s="1">
        <v>0</v>
      </c>
      <c r="I234" s="1">
        <v>0</v>
      </c>
      <c r="J234" s="1">
        <v>4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44</v>
      </c>
      <c r="Q234" s="1">
        <v>0</v>
      </c>
      <c r="R23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0.90909090909090906</v>
      </c>
      <c r="T23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5" spans="1:21" hidden="1" x14ac:dyDescent="0.25">
      <c r="A235" t="s">
        <v>20</v>
      </c>
      <c r="B235" t="s">
        <v>206</v>
      </c>
      <c r="C235" t="s">
        <v>305</v>
      </c>
      <c r="D235" t="s">
        <v>510</v>
      </c>
      <c r="E235" s="1">
        <v>65</v>
      </c>
      <c r="F235" s="1">
        <v>65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65</v>
      </c>
      <c r="Q235" s="1">
        <v>0</v>
      </c>
      <c r="R23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3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6" spans="1:21" hidden="1" x14ac:dyDescent="0.25">
      <c r="A236" t="s">
        <v>20</v>
      </c>
      <c r="B236" t="s">
        <v>207</v>
      </c>
      <c r="C236" t="s">
        <v>307</v>
      </c>
      <c r="D236" t="s">
        <v>511</v>
      </c>
      <c r="E236" s="1">
        <v>127</v>
      </c>
      <c r="F236" s="1">
        <v>127</v>
      </c>
      <c r="G236" s="1">
        <v>0</v>
      </c>
      <c r="H236" s="1">
        <v>0</v>
      </c>
      <c r="I236" s="1">
        <v>0</v>
      </c>
      <c r="J236" s="1">
        <v>0</v>
      </c>
      <c r="K236" s="1">
        <v>127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127</v>
      </c>
      <c r="R23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3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3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3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37" spans="1:21" hidden="1" x14ac:dyDescent="0.25">
      <c r="A237" t="s">
        <v>20</v>
      </c>
      <c r="B237" t="s">
        <v>208</v>
      </c>
      <c r="C237" t="s">
        <v>308</v>
      </c>
      <c r="D237" t="s">
        <v>512</v>
      </c>
      <c r="E237" s="1">
        <v>777</v>
      </c>
      <c r="F237" s="1">
        <v>777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777</v>
      </c>
      <c r="Q237" s="1">
        <v>0</v>
      </c>
      <c r="R23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3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3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8" spans="1:21" hidden="1" x14ac:dyDescent="0.25">
      <c r="A238" t="s">
        <v>20</v>
      </c>
      <c r="B238" t="s">
        <v>209</v>
      </c>
      <c r="C238" t="s">
        <v>305</v>
      </c>
      <c r="D238" t="s">
        <v>513</v>
      </c>
      <c r="E238" s="1">
        <v>106</v>
      </c>
      <c r="F238" s="1">
        <v>17</v>
      </c>
      <c r="G238" s="1">
        <v>0</v>
      </c>
      <c r="H238" s="1">
        <v>77</v>
      </c>
      <c r="I238" s="1">
        <v>12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106</v>
      </c>
      <c r="Q238" s="1">
        <v>106</v>
      </c>
      <c r="R23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3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0.8867924528301887</v>
      </c>
      <c r="T23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3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39" spans="1:21" hidden="1" x14ac:dyDescent="0.25">
      <c r="A239" t="s">
        <v>20</v>
      </c>
      <c r="B239" t="s">
        <v>210</v>
      </c>
      <c r="C239" t="s">
        <v>306</v>
      </c>
      <c r="D239" t="s">
        <v>514</v>
      </c>
      <c r="E239" s="1">
        <v>1341</v>
      </c>
      <c r="F239" s="1">
        <v>56</v>
      </c>
      <c r="G239" s="1">
        <v>0</v>
      </c>
      <c r="H239" s="1">
        <v>0</v>
      </c>
      <c r="I239" s="1">
        <v>0</v>
      </c>
      <c r="J239" s="1">
        <v>1285</v>
      </c>
      <c r="K239" s="1">
        <v>1341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1341</v>
      </c>
      <c r="R23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3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4.1759880686055184E-2</v>
      </c>
      <c r="T23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3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40" spans="1:21" hidden="1" x14ac:dyDescent="0.25">
      <c r="A240" t="s">
        <v>20</v>
      </c>
      <c r="B240" t="s">
        <v>40</v>
      </c>
      <c r="C240" t="s">
        <v>305</v>
      </c>
      <c r="D240" t="s">
        <v>345</v>
      </c>
      <c r="E240" s="1">
        <v>27</v>
      </c>
      <c r="F240" s="1">
        <v>27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27</v>
      </c>
      <c r="Q240" s="1">
        <v>27</v>
      </c>
      <c r="R24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4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4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1" spans="1:21" hidden="1" x14ac:dyDescent="0.25">
      <c r="A241" t="s">
        <v>20</v>
      </c>
      <c r="B241" t="s">
        <v>46</v>
      </c>
      <c r="C241" t="s">
        <v>312</v>
      </c>
      <c r="D241" t="s">
        <v>351</v>
      </c>
      <c r="E241" s="1">
        <v>120</v>
      </c>
      <c r="F241" s="1">
        <v>28</v>
      </c>
      <c r="G241" s="1">
        <v>2</v>
      </c>
      <c r="H241" s="1">
        <v>87</v>
      </c>
      <c r="I241" s="1">
        <v>3</v>
      </c>
      <c r="J241" s="1">
        <v>0</v>
      </c>
      <c r="K241" s="1">
        <v>120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120</v>
      </c>
      <c r="R24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4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0.97499999999999998</v>
      </c>
      <c r="T24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4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42" spans="1:21" hidden="1" x14ac:dyDescent="0.25">
      <c r="A242" t="s">
        <v>20</v>
      </c>
      <c r="B242" t="s">
        <v>211</v>
      </c>
      <c r="C242" t="s">
        <v>305</v>
      </c>
      <c r="D242" t="s">
        <v>353</v>
      </c>
      <c r="E242" s="1">
        <v>120</v>
      </c>
      <c r="F242" s="1">
        <v>120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120</v>
      </c>
      <c r="O242" s="1">
        <v>0</v>
      </c>
      <c r="P242" s="1">
        <v>0</v>
      </c>
      <c r="Q242" s="1">
        <v>120</v>
      </c>
      <c r="R24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4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4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3" spans="1:21" hidden="1" x14ac:dyDescent="0.25">
      <c r="A243" t="s">
        <v>20</v>
      </c>
      <c r="B243" t="s">
        <v>212</v>
      </c>
      <c r="C243" t="s">
        <v>305</v>
      </c>
      <c r="D243" t="s">
        <v>515</v>
      </c>
      <c r="E243" s="1">
        <v>160</v>
      </c>
      <c r="F243" s="1">
        <v>140</v>
      </c>
      <c r="G243" s="1">
        <v>0</v>
      </c>
      <c r="H243" s="1">
        <v>0</v>
      </c>
      <c r="I243" s="1">
        <v>0</v>
      </c>
      <c r="J243" s="1">
        <v>20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160</v>
      </c>
      <c r="Q243" s="1">
        <v>0</v>
      </c>
      <c r="R24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4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0.875</v>
      </c>
      <c r="T24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4" spans="1:21" hidden="1" x14ac:dyDescent="0.25">
      <c r="A244" t="s">
        <v>20</v>
      </c>
      <c r="B244" t="s">
        <v>100</v>
      </c>
      <c r="C244" t="s">
        <v>305</v>
      </c>
      <c r="D244" t="s">
        <v>405</v>
      </c>
      <c r="E244" s="1">
        <v>405</v>
      </c>
      <c r="F244" s="1">
        <v>360</v>
      </c>
      <c r="G244" s="1">
        <v>0</v>
      </c>
      <c r="H244" s="1">
        <v>0</v>
      </c>
      <c r="I244" s="1">
        <v>0</v>
      </c>
      <c r="J244" s="1">
        <v>45</v>
      </c>
      <c r="K244" s="1">
        <v>405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405</v>
      </c>
      <c r="R24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4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0.88888888888888884</v>
      </c>
      <c r="T24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4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45" spans="1:21" hidden="1" x14ac:dyDescent="0.25">
      <c r="A245" t="s">
        <v>20</v>
      </c>
      <c r="B245" t="s">
        <v>213</v>
      </c>
      <c r="C245" t="s">
        <v>305</v>
      </c>
      <c r="D245" t="s">
        <v>455</v>
      </c>
      <c r="E245" s="1">
        <v>72</v>
      </c>
      <c r="F245" s="1">
        <v>67</v>
      </c>
      <c r="G245" s="1">
        <v>0</v>
      </c>
      <c r="H245" s="1">
        <v>0</v>
      </c>
      <c r="I245" s="1">
        <v>0</v>
      </c>
      <c r="J245" s="1">
        <v>5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72</v>
      </c>
      <c r="Q245" s="1">
        <v>0</v>
      </c>
      <c r="R24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4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0.93055555555555558</v>
      </c>
      <c r="T24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6" spans="1:21" hidden="1" x14ac:dyDescent="0.25">
      <c r="A246" t="s">
        <v>20</v>
      </c>
      <c r="B246" t="s">
        <v>214</v>
      </c>
      <c r="C246" t="s">
        <v>305</v>
      </c>
      <c r="D246" t="s">
        <v>516</v>
      </c>
      <c r="E246" s="1">
        <v>57</v>
      </c>
      <c r="F246" s="1">
        <v>54</v>
      </c>
      <c r="G246" s="1">
        <v>0</v>
      </c>
      <c r="H246" s="1">
        <v>0</v>
      </c>
      <c r="I246" s="1">
        <v>0</v>
      </c>
      <c r="J246" s="1">
        <v>3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57</v>
      </c>
      <c r="Q246" s="1">
        <v>0</v>
      </c>
      <c r="R24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4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0.94736842105263153</v>
      </c>
      <c r="T24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7" spans="1:21" hidden="1" x14ac:dyDescent="0.25">
      <c r="A247" t="s">
        <v>20</v>
      </c>
      <c r="B247" t="s">
        <v>215</v>
      </c>
      <c r="C247" t="s">
        <v>317</v>
      </c>
      <c r="D247" t="s">
        <v>517</v>
      </c>
      <c r="E247" s="1">
        <v>4585</v>
      </c>
      <c r="F247" s="1">
        <v>454</v>
      </c>
      <c r="G247" s="1">
        <v>0</v>
      </c>
      <c r="H247" s="1">
        <v>0</v>
      </c>
      <c r="I247" s="1">
        <v>0</v>
      </c>
      <c r="J247" s="1">
        <v>4131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4585</v>
      </c>
      <c r="Q247" s="1">
        <v>4296</v>
      </c>
      <c r="R24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0.93696837513631404</v>
      </c>
      <c r="S24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9.9018538713195201E-2</v>
      </c>
      <c r="T24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48" spans="1:21" hidden="1" x14ac:dyDescent="0.25">
      <c r="A248" t="s">
        <v>20</v>
      </c>
      <c r="B248" t="s">
        <v>53</v>
      </c>
      <c r="C248" t="s">
        <v>305</v>
      </c>
      <c r="D248" t="s">
        <v>358</v>
      </c>
      <c r="E248" s="1">
        <v>1094</v>
      </c>
      <c r="F248" s="1">
        <v>1022</v>
      </c>
      <c r="G248" s="1">
        <v>0</v>
      </c>
      <c r="H248" s="1">
        <v>0</v>
      </c>
      <c r="I248" s="1">
        <v>0</v>
      </c>
      <c r="J248" s="1">
        <v>72</v>
      </c>
      <c r="K248" s="1">
        <v>0</v>
      </c>
      <c r="L248" s="1">
        <v>1094</v>
      </c>
      <c r="M248" s="1">
        <v>0</v>
      </c>
      <c r="N248" s="1">
        <v>0</v>
      </c>
      <c r="O248" s="1">
        <v>0</v>
      </c>
      <c r="P248" s="1">
        <v>0</v>
      </c>
      <c r="Q248" s="1">
        <v>1094</v>
      </c>
      <c r="R24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4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0.93418647166361979</v>
      </c>
      <c r="T24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49" spans="1:21" hidden="1" x14ac:dyDescent="0.25">
      <c r="A249" t="s">
        <v>20</v>
      </c>
      <c r="B249" t="s">
        <v>49</v>
      </c>
      <c r="C249" t="s">
        <v>305</v>
      </c>
      <c r="D249" t="s">
        <v>354</v>
      </c>
      <c r="E249" s="1">
        <v>729</v>
      </c>
      <c r="F249" s="1">
        <v>169</v>
      </c>
      <c r="G249" s="1">
        <v>0</v>
      </c>
      <c r="H249" s="1">
        <v>532</v>
      </c>
      <c r="I249" s="1">
        <v>28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68</v>
      </c>
      <c r="P249" s="1">
        <v>661</v>
      </c>
      <c r="Q249" s="1">
        <v>68</v>
      </c>
      <c r="R24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9.327846364883402E-2</v>
      </c>
      <c r="S24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0.9615912208504801</v>
      </c>
      <c r="T24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4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0" spans="1:21" hidden="1" x14ac:dyDescent="0.25">
      <c r="A250" t="s">
        <v>20</v>
      </c>
      <c r="B250" t="s">
        <v>216</v>
      </c>
      <c r="C250" t="s">
        <v>307</v>
      </c>
      <c r="D250" t="s">
        <v>518</v>
      </c>
      <c r="E250" s="1">
        <v>89</v>
      </c>
      <c r="F250" s="1">
        <v>69</v>
      </c>
      <c r="G250" s="1">
        <v>0</v>
      </c>
      <c r="H250" s="1">
        <v>0</v>
      </c>
      <c r="I250" s="1">
        <v>0</v>
      </c>
      <c r="J250" s="1">
        <v>20</v>
      </c>
      <c r="K250" s="1">
        <v>89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89</v>
      </c>
      <c r="R25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5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0.7752808988764045</v>
      </c>
      <c r="T25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5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51" spans="1:21" hidden="1" x14ac:dyDescent="0.25">
      <c r="A251" t="s">
        <v>20</v>
      </c>
      <c r="B251" t="s">
        <v>217</v>
      </c>
      <c r="C251" t="s">
        <v>305</v>
      </c>
      <c r="D251" t="s">
        <v>519</v>
      </c>
      <c r="E251" s="1">
        <v>35</v>
      </c>
      <c r="F251" s="1">
        <v>35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35</v>
      </c>
      <c r="Q251" s="1">
        <v>0</v>
      </c>
      <c r="R25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5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2" spans="1:21" hidden="1" x14ac:dyDescent="0.25">
      <c r="A252" t="s">
        <v>20</v>
      </c>
      <c r="B252" t="s">
        <v>33</v>
      </c>
      <c r="C252" t="s">
        <v>305</v>
      </c>
      <c r="D252" t="s">
        <v>338</v>
      </c>
      <c r="E252" s="1">
        <v>1660</v>
      </c>
      <c r="F252" s="1">
        <v>1660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1580</v>
      </c>
      <c r="P252" s="1">
        <v>80</v>
      </c>
      <c r="Q252" s="1">
        <v>0</v>
      </c>
      <c r="R25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5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3" spans="1:21" hidden="1" x14ac:dyDescent="0.25">
      <c r="A253" t="s">
        <v>20</v>
      </c>
      <c r="B253" t="s">
        <v>86</v>
      </c>
      <c r="C253" t="s">
        <v>305</v>
      </c>
      <c r="D253" t="s">
        <v>391</v>
      </c>
      <c r="E253" s="1">
        <v>5124</v>
      </c>
      <c r="F253" s="1">
        <v>5124</v>
      </c>
      <c r="G253" s="1">
        <v>0</v>
      </c>
      <c r="H253" s="1">
        <v>0</v>
      </c>
      <c r="I253" s="1">
        <v>0</v>
      </c>
      <c r="J253" s="1">
        <v>0</v>
      </c>
      <c r="K253" s="1">
        <v>5121</v>
      </c>
      <c r="L253" s="1">
        <v>0</v>
      </c>
      <c r="M253" s="1">
        <v>0</v>
      </c>
      <c r="N253" s="1">
        <v>3</v>
      </c>
      <c r="O253" s="1">
        <v>0</v>
      </c>
      <c r="P253" s="1">
        <v>0</v>
      </c>
      <c r="Q253" s="1">
        <v>5121</v>
      </c>
      <c r="R25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0.99941451990632324</v>
      </c>
      <c r="S25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0.99941451990632324</v>
      </c>
      <c r="U25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0.99941451990632324</v>
      </c>
    </row>
    <row r="254" spans="1:21" hidden="1" x14ac:dyDescent="0.25">
      <c r="A254" t="s">
        <v>20</v>
      </c>
      <c r="B254" t="s">
        <v>218</v>
      </c>
      <c r="C254" t="s">
        <v>306</v>
      </c>
      <c r="D254" t="s">
        <v>520</v>
      </c>
      <c r="E254" s="1">
        <v>3776</v>
      </c>
      <c r="F254" s="1">
        <v>227</v>
      </c>
      <c r="G254" s="1">
        <v>0</v>
      </c>
      <c r="H254" s="1">
        <v>2255</v>
      </c>
      <c r="I254" s="1">
        <v>1294</v>
      </c>
      <c r="J254" s="1">
        <v>0</v>
      </c>
      <c r="K254" s="1">
        <v>0</v>
      </c>
      <c r="L254" s="1">
        <v>0</v>
      </c>
      <c r="M254" s="1">
        <v>0</v>
      </c>
      <c r="N254" s="1">
        <v>3776</v>
      </c>
      <c r="O254" s="1">
        <v>0</v>
      </c>
      <c r="P254" s="1">
        <v>0</v>
      </c>
      <c r="Q254" s="1">
        <v>0</v>
      </c>
      <c r="R25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5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0.65730932203389836</v>
      </c>
      <c r="T25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5" spans="1:21" hidden="1" x14ac:dyDescent="0.25">
      <c r="A255" t="s">
        <v>20</v>
      </c>
      <c r="B255" t="s">
        <v>219</v>
      </c>
      <c r="C255" t="s">
        <v>314</v>
      </c>
      <c r="D255" t="s">
        <v>521</v>
      </c>
      <c r="E255" s="1">
        <v>920</v>
      </c>
      <c r="F255" s="1">
        <v>120</v>
      </c>
      <c r="G255" s="1">
        <v>0</v>
      </c>
      <c r="H255" s="1">
        <v>764</v>
      </c>
      <c r="I255" s="1">
        <v>36</v>
      </c>
      <c r="J255" s="1">
        <v>0</v>
      </c>
      <c r="K255" s="1">
        <v>920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920</v>
      </c>
      <c r="R25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5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0.96086956521739131</v>
      </c>
      <c r="T25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5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56" spans="1:21" hidden="1" x14ac:dyDescent="0.25">
      <c r="A256" t="s">
        <v>20</v>
      </c>
      <c r="B256" t="s">
        <v>69</v>
      </c>
      <c r="C256" t="s">
        <v>305</v>
      </c>
      <c r="D256" t="s">
        <v>374</v>
      </c>
      <c r="E256" s="1">
        <v>1049</v>
      </c>
      <c r="F256" s="1">
        <v>1049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1045</v>
      </c>
      <c r="O256" s="1">
        <v>4</v>
      </c>
      <c r="P256" s="1">
        <v>0</v>
      </c>
      <c r="Q256" s="1">
        <v>0</v>
      </c>
      <c r="R25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5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7" spans="1:21" hidden="1" x14ac:dyDescent="0.25">
      <c r="A257" t="s">
        <v>20</v>
      </c>
      <c r="B257" t="s">
        <v>220</v>
      </c>
      <c r="C257" t="s">
        <v>321</v>
      </c>
      <c r="D257" t="s">
        <v>522</v>
      </c>
      <c r="E257" s="1">
        <v>1497</v>
      </c>
      <c r="F257" s="1">
        <v>1497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1497</v>
      </c>
      <c r="Q257" s="1">
        <v>0</v>
      </c>
      <c r="R25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5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58" spans="1:21" hidden="1" x14ac:dyDescent="0.25">
      <c r="A258" t="s">
        <v>20</v>
      </c>
      <c r="B258" t="s">
        <v>221</v>
      </c>
      <c r="C258" t="s">
        <v>305</v>
      </c>
      <c r="D258" t="s">
        <v>523</v>
      </c>
      <c r="E258" s="1">
        <v>203</v>
      </c>
      <c r="F258" s="1">
        <v>203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203</v>
      </c>
      <c r="N258" s="1">
        <v>0</v>
      </c>
      <c r="O258" s="1">
        <v>0</v>
      </c>
      <c r="P258" s="1">
        <v>0</v>
      </c>
      <c r="Q258" s="1">
        <v>203</v>
      </c>
      <c r="R25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5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5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59" spans="1:21" hidden="1" x14ac:dyDescent="0.25">
      <c r="A259" t="s">
        <v>20</v>
      </c>
      <c r="B259" t="s">
        <v>76</v>
      </c>
      <c r="C259" t="s">
        <v>305</v>
      </c>
      <c r="D259" t="s">
        <v>381</v>
      </c>
      <c r="E259" s="1">
        <v>4560</v>
      </c>
      <c r="F259" s="1">
        <v>4560</v>
      </c>
      <c r="G259" s="1">
        <v>0</v>
      </c>
      <c r="H259" s="1">
        <v>0</v>
      </c>
      <c r="I259" s="1">
        <v>0</v>
      </c>
      <c r="J259" s="1">
        <v>0</v>
      </c>
      <c r="K259" s="1">
        <v>3400</v>
      </c>
      <c r="L259" s="1">
        <v>1</v>
      </c>
      <c r="M259" s="1">
        <v>0</v>
      </c>
      <c r="N259" s="1">
        <v>0</v>
      </c>
      <c r="O259" s="1">
        <v>0</v>
      </c>
      <c r="P259" s="1">
        <v>1159</v>
      </c>
      <c r="Q259" s="1">
        <v>3401</v>
      </c>
      <c r="R25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0.74583333333333335</v>
      </c>
      <c r="S25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5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0.74561403508771928</v>
      </c>
      <c r="U25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0.74583333333333335</v>
      </c>
    </row>
    <row r="260" spans="1:21" hidden="1" x14ac:dyDescent="0.25">
      <c r="A260" t="s">
        <v>20</v>
      </c>
      <c r="B260" t="s">
        <v>222</v>
      </c>
      <c r="C260" t="s">
        <v>305</v>
      </c>
      <c r="D260" t="s">
        <v>524</v>
      </c>
      <c r="E260" s="1">
        <v>51</v>
      </c>
      <c r="F260" s="1">
        <v>51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51</v>
      </c>
      <c r="Q260" s="1">
        <v>0</v>
      </c>
      <c r="R26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6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1" spans="1:21" hidden="1" x14ac:dyDescent="0.25">
      <c r="A261" t="s">
        <v>20</v>
      </c>
      <c r="B261" t="s">
        <v>223</v>
      </c>
      <c r="C261" t="s">
        <v>305</v>
      </c>
      <c r="D261" t="s">
        <v>525</v>
      </c>
      <c r="E261" s="1">
        <v>60</v>
      </c>
      <c r="F261" s="1">
        <v>58</v>
      </c>
      <c r="G261" s="1">
        <v>0</v>
      </c>
      <c r="H261" s="1">
        <v>0</v>
      </c>
      <c r="I261" s="1">
        <v>0</v>
      </c>
      <c r="J261" s="1">
        <v>2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60</v>
      </c>
      <c r="Q261" s="1">
        <v>0</v>
      </c>
      <c r="R26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0.96666666666666667</v>
      </c>
      <c r="T26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2" spans="1:21" hidden="1" x14ac:dyDescent="0.25">
      <c r="A262" t="s">
        <v>20</v>
      </c>
      <c r="B262" t="s">
        <v>224</v>
      </c>
      <c r="C262" t="s">
        <v>305</v>
      </c>
      <c r="D262" t="s">
        <v>526</v>
      </c>
      <c r="E262" s="1">
        <v>60</v>
      </c>
      <c r="F262" s="1">
        <v>58</v>
      </c>
      <c r="G262" s="1">
        <v>0</v>
      </c>
      <c r="H262" s="1">
        <v>0</v>
      </c>
      <c r="I262" s="1">
        <v>0</v>
      </c>
      <c r="J262" s="1">
        <v>2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60</v>
      </c>
      <c r="Q262" s="1">
        <v>0</v>
      </c>
      <c r="R26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0.96666666666666667</v>
      </c>
      <c r="T26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3" spans="1:21" hidden="1" x14ac:dyDescent="0.25">
      <c r="A263" t="s">
        <v>20</v>
      </c>
      <c r="B263" t="s">
        <v>84</v>
      </c>
      <c r="C263" t="s">
        <v>305</v>
      </c>
      <c r="D263" t="s">
        <v>389</v>
      </c>
      <c r="E263" s="1">
        <v>38</v>
      </c>
      <c r="F263" s="1">
        <v>24</v>
      </c>
      <c r="G263" s="1">
        <v>0</v>
      </c>
      <c r="H263" s="1">
        <v>0</v>
      </c>
      <c r="I263" s="1">
        <v>0</v>
      </c>
      <c r="J263" s="1">
        <v>14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38</v>
      </c>
      <c r="Q263" s="1">
        <v>0</v>
      </c>
      <c r="R26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0.63157894736842102</v>
      </c>
      <c r="T26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4" spans="1:21" hidden="1" x14ac:dyDescent="0.25">
      <c r="A264" t="s">
        <v>20</v>
      </c>
      <c r="B264" t="s">
        <v>66</v>
      </c>
      <c r="C264" t="s">
        <v>311</v>
      </c>
      <c r="D264" t="s">
        <v>371</v>
      </c>
      <c r="E264" s="1">
        <v>60</v>
      </c>
      <c r="F264" s="1">
        <v>60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60</v>
      </c>
      <c r="N264" s="1">
        <v>0</v>
      </c>
      <c r="O264" s="1">
        <v>0</v>
      </c>
      <c r="P264" s="1">
        <v>0</v>
      </c>
      <c r="Q264" s="1">
        <v>60</v>
      </c>
      <c r="R26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6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6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65" spans="1:21" hidden="1" x14ac:dyDescent="0.25">
      <c r="A265" t="s">
        <v>20</v>
      </c>
      <c r="B265" t="s">
        <v>225</v>
      </c>
      <c r="C265" t="s">
        <v>305</v>
      </c>
      <c r="D265" t="s">
        <v>527</v>
      </c>
      <c r="E265" s="1">
        <v>44</v>
      </c>
      <c r="F265" s="1">
        <v>44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44</v>
      </c>
      <c r="Q265" s="1">
        <v>0</v>
      </c>
      <c r="R26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6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6" spans="1:21" hidden="1" x14ac:dyDescent="0.25">
      <c r="A266" t="s">
        <v>20</v>
      </c>
      <c r="B266" t="s">
        <v>107</v>
      </c>
      <c r="C266" t="s">
        <v>305</v>
      </c>
      <c r="D266" t="s">
        <v>412</v>
      </c>
      <c r="E266" s="1">
        <v>290</v>
      </c>
      <c r="F266" s="1">
        <v>22</v>
      </c>
      <c r="G266" s="1">
        <v>0</v>
      </c>
      <c r="H266" s="1">
        <v>236</v>
      </c>
      <c r="I266" s="1">
        <v>32</v>
      </c>
      <c r="J266" s="1">
        <v>0</v>
      </c>
      <c r="K266" s="1">
        <v>290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290</v>
      </c>
      <c r="R26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6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0.8896551724137931</v>
      </c>
      <c r="T26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6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67" spans="1:21" hidden="1" x14ac:dyDescent="0.25">
      <c r="A267" t="s">
        <v>20</v>
      </c>
      <c r="B267" t="s">
        <v>54</v>
      </c>
      <c r="C267" t="s">
        <v>305</v>
      </c>
      <c r="D267" t="s">
        <v>359</v>
      </c>
      <c r="E267" s="1">
        <v>175</v>
      </c>
      <c r="F267" s="1">
        <v>166</v>
      </c>
      <c r="G267" s="1">
        <v>0</v>
      </c>
      <c r="H267" s="1">
        <v>0</v>
      </c>
      <c r="I267" s="1">
        <v>0</v>
      </c>
      <c r="J267" s="1">
        <v>9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175</v>
      </c>
      <c r="Q267" s="1">
        <v>175</v>
      </c>
      <c r="R26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6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0.94857142857142862</v>
      </c>
      <c r="T26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8" spans="1:21" hidden="1" x14ac:dyDescent="0.25">
      <c r="A268" t="s">
        <v>20</v>
      </c>
      <c r="B268" t="s">
        <v>75</v>
      </c>
      <c r="C268" t="s">
        <v>305</v>
      </c>
      <c r="D268" t="s">
        <v>380</v>
      </c>
      <c r="E268" s="1">
        <v>57</v>
      </c>
      <c r="F268" s="1">
        <v>52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57</v>
      </c>
      <c r="Q268" s="1">
        <v>0</v>
      </c>
      <c r="R26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0.91228070175438591</v>
      </c>
      <c r="T26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69" spans="1:21" hidden="1" x14ac:dyDescent="0.25">
      <c r="A269" t="s">
        <v>20</v>
      </c>
      <c r="B269" t="s">
        <v>226</v>
      </c>
      <c r="C269" t="s">
        <v>305</v>
      </c>
      <c r="D269" t="s">
        <v>528</v>
      </c>
      <c r="E269" s="1">
        <v>70</v>
      </c>
      <c r="F269" s="1">
        <v>1</v>
      </c>
      <c r="G269" s="1">
        <v>0</v>
      </c>
      <c r="H269" s="1">
        <v>0</v>
      </c>
      <c r="I269" s="1">
        <v>0</v>
      </c>
      <c r="J269" s="1">
        <v>69</v>
      </c>
      <c r="K269" s="1">
        <v>0</v>
      </c>
      <c r="L269" s="1">
        <v>0</v>
      </c>
      <c r="M269" s="1">
        <v>70</v>
      </c>
      <c r="N269" s="1">
        <v>0</v>
      </c>
      <c r="O269" s="1">
        <v>0</v>
      </c>
      <c r="P269" s="1">
        <v>0</v>
      </c>
      <c r="Q269" s="1">
        <v>0</v>
      </c>
      <c r="R26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6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1.4285714285714285E-2</v>
      </c>
      <c r="T26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6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70" spans="1:21" hidden="1" x14ac:dyDescent="0.25">
      <c r="A270" t="s">
        <v>20</v>
      </c>
      <c r="B270" t="s">
        <v>102</v>
      </c>
      <c r="C270" t="s">
        <v>311</v>
      </c>
      <c r="D270" t="s">
        <v>407</v>
      </c>
      <c r="E270" s="1">
        <v>60</v>
      </c>
      <c r="F270" s="1">
        <v>60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60</v>
      </c>
      <c r="O270" s="1">
        <v>0</v>
      </c>
      <c r="P270" s="1">
        <v>0</v>
      </c>
      <c r="Q270" s="1">
        <v>60</v>
      </c>
      <c r="R27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7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71" spans="1:21" hidden="1" x14ac:dyDescent="0.25">
      <c r="A271" t="s">
        <v>20</v>
      </c>
      <c r="B271" t="s">
        <v>227</v>
      </c>
      <c r="C271" t="s">
        <v>310</v>
      </c>
      <c r="D271" t="s">
        <v>529</v>
      </c>
      <c r="E271" s="1">
        <v>121</v>
      </c>
      <c r="F271" s="1">
        <v>5</v>
      </c>
      <c r="G271" s="1">
        <v>0</v>
      </c>
      <c r="H271" s="1">
        <v>0</v>
      </c>
      <c r="I271" s="1">
        <v>0</v>
      </c>
      <c r="J271" s="1">
        <v>116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121</v>
      </c>
      <c r="Q271" s="1">
        <v>121</v>
      </c>
      <c r="R27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7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4.1322314049586778E-2</v>
      </c>
      <c r="T27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72" spans="1:21" hidden="1" x14ac:dyDescent="0.25">
      <c r="A272" t="s">
        <v>20</v>
      </c>
      <c r="B272" t="s">
        <v>97</v>
      </c>
      <c r="C272" t="s">
        <v>305</v>
      </c>
      <c r="D272" t="s">
        <v>402</v>
      </c>
      <c r="E272" s="1">
        <v>24</v>
      </c>
      <c r="F272" s="1">
        <v>23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24</v>
      </c>
      <c r="Q272" s="1">
        <v>0</v>
      </c>
      <c r="R27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7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0.95833333333333337</v>
      </c>
      <c r="T27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73" spans="1:21" hidden="1" x14ac:dyDescent="0.25">
      <c r="A273" t="s">
        <v>20</v>
      </c>
      <c r="B273" t="s">
        <v>228</v>
      </c>
      <c r="C273" t="s">
        <v>305</v>
      </c>
      <c r="D273" t="s">
        <v>530</v>
      </c>
      <c r="E273" s="1">
        <v>120</v>
      </c>
      <c r="F273" s="1">
        <v>7</v>
      </c>
      <c r="G273" s="1">
        <v>0</v>
      </c>
      <c r="H273" s="1">
        <v>92</v>
      </c>
      <c r="I273" s="1">
        <v>21</v>
      </c>
      <c r="J273" s="1">
        <v>0</v>
      </c>
      <c r="K273" s="1">
        <v>0</v>
      </c>
      <c r="L273" s="1">
        <v>0</v>
      </c>
      <c r="M273" s="1">
        <v>0</v>
      </c>
      <c r="N273" s="1">
        <v>60</v>
      </c>
      <c r="O273" s="1">
        <v>0</v>
      </c>
      <c r="P273" s="1">
        <v>60</v>
      </c>
      <c r="Q273" s="1">
        <v>120</v>
      </c>
      <c r="R27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7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0.82499999999999996</v>
      </c>
      <c r="T27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74" spans="1:21" hidden="1" x14ac:dyDescent="0.25">
      <c r="A274" t="s">
        <v>20</v>
      </c>
      <c r="B274" t="s">
        <v>229</v>
      </c>
      <c r="C274" t="s">
        <v>308</v>
      </c>
      <c r="D274" t="s">
        <v>531</v>
      </c>
      <c r="E274" s="1">
        <v>15</v>
      </c>
      <c r="F274" s="1">
        <v>15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15</v>
      </c>
      <c r="Q274" s="1">
        <v>0</v>
      </c>
      <c r="R27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7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75" spans="1:21" hidden="1" x14ac:dyDescent="0.25">
      <c r="A275" t="s">
        <v>20</v>
      </c>
      <c r="B275" t="s">
        <v>230</v>
      </c>
      <c r="C275" t="s">
        <v>313</v>
      </c>
      <c r="D275" t="s">
        <v>532</v>
      </c>
      <c r="E275" s="1">
        <v>2104</v>
      </c>
      <c r="F275" s="1">
        <v>2104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2104</v>
      </c>
      <c r="N275" s="1">
        <v>0</v>
      </c>
      <c r="O275" s="1">
        <v>0</v>
      </c>
      <c r="P275" s="1">
        <v>0</v>
      </c>
      <c r="Q275" s="1">
        <v>0</v>
      </c>
      <c r="R27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7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76" spans="1:21" hidden="1" x14ac:dyDescent="0.25">
      <c r="A276" t="s">
        <v>20</v>
      </c>
      <c r="B276" t="s">
        <v>36</v>
      </c>
      <c r="C276" t="s">
        <v>305</v>
      </c>
      <c r="D276" t="s">
        <v>341</v>
      </c>
      <c r="E276" s="1">
        <v>3569</v>
      </c>
      <c r="F276" s="1">
        <v>1087</v>
      </c>
      <c r="G276" s="1">
        <v>0</v>
      </c>
      <c r="H276" s="1">
        <v>0</v>
      </c>
      <c r="I276" s="1">
        <v>0</v>
      </c>
      <c r="J276" s="1">
        <v>2482</v>
      </c>
      <c r="K276" s="1">
        <v>0</v>
      </c>
      <c r="L276" s="1">
        <v>2054</v>
      </c>
      <c r="M276" s="1">
        <v>1325</v>
      </c>
      <c r="N276" s="1">
        <v>0</v>
      </c>
      <c r="O276" s="1">
        <v>0</v>
      </c>
      <c r="P276" s="1">
        <v>190</v>
      </c>
      <c r="Q276" s="1">
        <v>131</v>
      </c>
      <c r="R27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3.6704959372373211E-2</v>
      </c>
      <c r="S27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0.30456710563182965</v>
      </c>
      <c r="T27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0.9467637993835808</v>
      </c>
    </row>
    <row r="277" spans="1:21" hidden="1" x14ac:dyDescent="0.25">
      <c r="A277" t="s">
        <v>20</v>
      </c>
      <c r="B277" t="s">
        <v>231</v>
      </c>
      <c r="C277" t="s">
        <v>305</v>
      </c>
      <c r="D277" t="s">
        <v>533</v>
      </c>
      <c r="E277" s="1">
        <v>208</v>
      </c>
      <c r="F277" s="1">
        <v>208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208</v>
      </c>
      <c r="N277" s="1">
        <v>0</v>
      </c>
      <c r="O277" s="1">
        <v>0</v>
      </c>
      <c r="P277" s="1">
        <v>0</v>
      </c>
      <c r="Q277" s="1">
        <v>208</v>
      </c>
      <c r="R27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7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78" spans="1:21" hidden="1" x14ac:dyDescent="0.25">
      <c r="A278" t="s">
        <v>20</v>
      </c>
      <c r="B278" t="s">
        <v>232</v>
      </c>
      <c r="C278" t="s">
        <v>307</v>
      </c>
      <c r="D278" t="s">
        <v>534</v>
      </c>
      <c r="E278" s="1">
        <v>40</v>
      </c>
      <c r="F278" s="1">
        <v>29</v>
      </c>
      <c r="G278" s="1">
        <v>0</v>
      </c>
      <c r="H278" s="1">
        <v>0</v>
      </c>
      <c r="I278" s="1">
        <v>0</v>
      </c>
      <c r="J278" s="1">
        <v>11</v>
      </c>
      <c r="K278" s="1">
        <v>40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40</v>
      </c>
      <c r="R27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7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0.72499999999999998</v>
      </c>
      <c r="T27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7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79" spans="1:21" hidden="1" x14ac:dyDescent="0.25">
      <c r="A279" t="s">
        <v>20</v>
      </c>
      <c r="B279" t="s">
        <v>233</v>
      </c>
      <c r="C279" t="s">
        <v>317</v>
      </c>
      <c r="D279" t="s">
        <v>535</v>
      </c>
      <c r="E279" s="1">
        <v>103</v>
      </c>
      <c r="F279" s="1">
        <v>103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103</v>
      </c>
      <c r="Q279" s="1">
        <v>0</v>
      </c>
      <c r="R27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7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7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7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0" spans="1:21" hidden="1" x14ac:dyDescent="0.25">
      <c r="A280" t="s">
        <v>20</v>
      </c>
      <c r="B280" t="s">
        <v>234</v>
      </c>
      <c r="C280" t="s">
        <v>305</v>
      </c>
      <c r="D280" t="s">
        <v>536</v>
      </c>
      <c r="E280" s="1">
        <v>211</v>
      </c>
      <c r="F280" s="1">
        <v>211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211</v>
      </c>
      <c r="Q280" s="1">
        <v>0</v>
      </c>
      <c r="R28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8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1" spans="1:21" hidden="1" x14ac:dyDescent="0.25">
      <c r="A281" t="s">
        <v>20</v>
      </c>
      <c r="B281" t="s">
        <v>235</v>
      </c>
      <c r="C281" t="s">
        <v>305</v>
      </c>
      <c r="D281" t="s">
        <v>537</v>
      </c>
      <c r="E281" s="1">
        <v>19</v>
      </c>
      <c r="F281" s="1">
        <v>19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19</v>
      </c>
      <c r="O281" s="1">
        <v>0</v>
      </c>
      <c r="P281" s="1">
        <v>0</v>
      </c>
      <c r="Q281" s="1">
        <v>19</v>
      </c>
      <c r="R28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2" spans="1:21" hidden="1" x14ac:dyDescent="0.25">
      <c r="A282" t="s">
        <v>20</v>
      </c>
      <c r="B282" t="s">
        <v>108</v>
      </c>
      <c r="C282" t="s">
        <v>305</v>
      </c>
      <c r="D282" t="s">
        <v>413</v>
      </c>
      <c r="E282" s="1">
        <v>94</v>
      </c>
      <c r="F282" s="1">
        <v>11</v>
      </c>
      <c r="G282" s="1">
        <v>0</v>
      </c>
      <c r="H282" s="1">
        <v>0</v>
      </c>
      <c r="I282" s="1">
        <v>0</v>
      </c>
      <c r="J282" s="1">
        <v>83</v>
      </c>
      <c r="K282" s="1">
        <v>0</v>
      </c>
      <c r="L282" s="1">
        <v>0</v>
      </c>
      <c r="M282" s="1">
        <v>0</v>
      </c>
      <c r="N282" s="1">
        <v>94</v>
      </c>
      <c r="O282" s="1">
        <v>0</v>
      </c>
      <c r="P282" s="1">
        <v>0</v>
      </c>
      <c r="Q282" s="1">
        <v>94</v>
      </c>
      <c r="R28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0.11702127659574468</v>
      </c>
      <c r="T28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3" spans="1:21" hidden="1" x14ac:dyDescent="0.25">
      <c r="A283" t="s">
        <v>20</v>
      </c>
      <c r="B283" t="s">
        <v>236</v>
      </c>
      <c r="C283" t="s">
        <v>318</v>
      </c>
      <c r="D283" t="s">
        <v>538</v>
      </c>
      <c r="E283" s="1">
        <v>54</v>
      </c>
      <c r="F283" s="1">
        <v>54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54</v>
      </c>
      <c r="O283" s="1">
        <v>0</v>
      </c>
      <c r="P283" s="1">
        <v>0</v>
      </c>
      <c r="Q283" s="1">
        <v>54</v>
      </c>
      <c r="R28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4" spans="1:21" hidden="1" x14ac:dyDescent="0.25">
      <c r="A284" t="s">
        <v>20</v>
      </c>
      <c r="B284" t="s">
        <v>237</v>
      </c>
      <c r="C284" t="s">
        <v>305</v>
      </c>
      <c r="D284" t="s">
        <v>539</v>
      </c>
      <c r="E284" s="1">
        <v>58</v>
      </c>
      <c r="F284" s="1">
        <v>58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58</v>
      </c>
      <c r="O284" s="1">
        <v>0</v>
      </c>
      <c r="P284" s="1">
        <v>0</v>
      </c>
      <c r="Q284" s="1">
        <v>58</v>
      </c>
      <c r="R28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5" spans="1:21" hidden="1" x14ac:dyDescent="0.25">
      <c r="A285" t="s">
        <v>20</v>
      </c>
      <c r="B285" t="s">
        <v>238</v>
      </c>
      <c r="C285" t="s">
        <v>317</v>
      </c>
      <c r="D285" t="s">
        <v>540</v>
      </c>
      <c r="E285" s="1">
        <v>35</v>
      </c>
      <c r="F285" s="1">
        <v>35</v>
      </c>
      <c r="G285" s="1">
        <v>0</v>
      </c>
      <c r="H285" s="1">
        <v>0</v>
      </c>
      <c r="I285" s="1">
        <v>0</v>
      </c>
      <c r="J285" s="1">
        <v>0</v>
      </c>
      <c r="K285" s="1">
        <v>35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35</v>
      </c>
      <c r="R28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8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86" spans="1:21" hidden="1" x14ac:dyDescent="0.25">
      <c r="A286" t="s">
        <v>20</v>
      </c>
      <c r="B286" t="s">
        <v>239</v>
      </c>
      <c r="C286" t="s">
        <v>305</v>
      </c>
      <c r="D286" t="s">
        <v>541</v>
      </c>
      <c r="E286" s="1">
        <v>50</v>
      </c>
      <c r="F286" s="1">
        <v>0</v>
      </c>
      <c r="G286" s="1">
        <v>0</v>
      </c>
      <c r="H286" s="1">
        <v>0</v>
      </c>
      <c r="I286" s="1">
        <v>0</v>
      </c>
      <c r="J286" s="1">
        <v>50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50</v>
      </c>
      <c r="Q286" s="1">
        <v>0</v>
      </c>
      <c r="R28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8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28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87" spans="1:21" hidden="1" x14ac:dyDescent="0.25">
      <c r="A287" t="s">
        <v>20</v>
      </c>
      <c r="B287" t="s">
        <v>240</v>
      </c>
      <c r="C287" t="s">
        <v>305</v>
      </c>
      <c r="D287" t="s">
        <v>542</v>
      </c>
      <c r="E287" s="1">
        <v>1425</v>
      </c>
      <c r="F287" s="1">
        <v>1425</v>
      </c>
      <c r="G287" s="1">
        <v>0</v>
      </c>
      <c r="H287" s="1">
        <v>0</v>
      </c>
      <c r="I287" s="1">
        <v>0</v>
      </c>
      <c r="J287" s="1">
        <v>0</v>
      </c>
      <c r="K287" s="1">
        <v>1424</v>
      </c>
      <c r="L287" s="1">
        <v>0</v>
      </c>
      <c r="M287" s="1">
        <v>0</v>
      </c>
      <c r="N287" s="1">
        <v>0</v>
      </c>
      <c r="O287" s="1">
        <v>0</v>
      </c>
      <c r="P287" s="1">
        <v>1</v>
      </c>
      <c r="Q287" s="1">
        <v>1424</v>
      </c>
      <c r="R28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0.99929824561403513</v>
      </c>
      <c r="S28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0.99929824561403513</v>
      </c>
      <c r="U28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0.99929824561403513</v>
      </c>
    </row>
    <row r="288" spans="1:21" hidden="1" x14ac:dyDescent="0.25">
      <c r="A288" t="s">
        <v>20</v>
      </c>
      <c r="B288" t="s">
        <v>241</v>
      </c>
      <c r="C288" t="s">
        <v>305</v>
      </c>
      <c r="D288" t="s">
        <v>543</v>
      </c>
      <c r="E288" s="1">
        <v>84</v>
      </c>
      <c r="F288" s="1">
        <v>3</v>
      </c>
      <c r="G288" s="1">
        <v>0</v>
      </c>
      <c r="H288" s="1">
        <v>0</v>
      </c>
      <c r="I288" s="1">
        <v>0</v>
      </c>
      <c r="J288" s="1">
        <v>81</v>
      </c>
      <c r="K288" s="1">
        <v>0</v>
      </c>
      <c r="L288" s="1">
        <v>0</v>
      </c>
      <c r="M288" s="1">
        <v>84</v>
      </c>
      <c r="N288" s="1">
        <v>0</v>
      </c>
      <c r="O288" s="1">
        <v>0</v>
      </c>
      <c r="P288" s="1">
        <v>0</v>
      </c>
      <c r="Q288" s="1">
        <v>0</v>
      </c>
      <c r="R28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8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3.5714285714285712E-2</v>
      </c>
      <c r="T28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89" spans="1:21" hidden="1" x14ac:dyDescent="0.25">
      <c r="A289" t="s">
        <v>20</v>
      </c>
      <c r="B289" t="s">
        <v>242</v>
      </c>
      <c r="C289" t="s">
        <v>305</v>
      </c>
      <c r="D289" t="s">
        <v>544</v>
      </c>
      <c r="E289" s="1">
        <v>21</v>
      </c>
      <c r="F289" s="1">
        <v>21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21</v>
      </c>
      <c r="Q289" s="1">
        <v>21</v>
      </c>
      <c r="R28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8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8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8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0" spans="1:21" hidden="1" x14ac:dyDescent="0.25">
      <c r="A290" t="s">
        <v>20</v>
      </c>
      <c r="B290" t="s">
        <v>243</v>
      </c>
      <c r="C290" t="s">
        <v>305</v>
      </c>
      <c r="D290" t="s">
        <v>545</v>
      </c>
      <c r="E290" s="1">
        <v>9</v>
      </c>
      <c r="F290" s="1">
        <v>8</v>
      </c>
      <c r="G290" s="1">
        <v>0</v>
      </c>
      <c r="H290" s="1">
        <v>0</v>
      </c>
      <c r="I290" s="1">
        <v>0</v>
      </c>
      <c r="J290" s="1">
        <v>1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9</v>
      </c>
      <c r="Q290" s="1">
        <v>0</v>
      </c>
      <c r="R29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0.88888888888888884</v>
      </c>
      <c r="T29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1" spans="1:21" hidden="1" x14ac:dyDescent="0.25">
      <c r="A291" t="s">
        <v>20</v>
      </c>
      <c r="B291" t="s">
        <v>244</v>
      </c>
      <c r="C291" t="s">
        <v>305</v>
      </c>
      <c r="D291" t="s">
        <v>546</v>
      </c>
      <c r="E291" s="1">
        <v>140</v>
      </c>
      <c r="F291" s="1">
        <v>140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140</v>
      </c>
      <c r="Q291" s="1">
        <v>0</v>
      </c>
      <c r="R29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9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2" spans="1:21" hidden="1" x14ac:dyDescent="0.25">
      <c r="A292" t="s">
        <v>20</v>
      </c>
      <c r="B292" t="s">
        <v>38</v>
      </c>
      <c r="C292" t="s">
        <v>311</v>
      </c>
      <c r="D292" t="s">
        <v>343</v>
      </c>
      <c r="E292" s="1">
        <v>70</v>
      </c>
      <c r="F292" s="1">
        <v>0</v>
      </c>
      <c r="G292" s="1">
        <v>0</v>
      </c>
      <c r="H292" s="1">
        <v>0</v>
      </c>
      <c r="I292" s="1">
        <v>0</v>
      </c>
      <c r="J292" s="1">
        <v>70</v>
      </c>
      <c r="K292" s="1">
        <v>0</v>
      </c>
      <c r="L292" s="1">
        <v>0</v>
      </c>
      <c r="M292" s="1">
        <v>0</v>
      </c>
      <c r="N292" s="1">
        <v>70</v>
      </c>
      <c r="O292" s="1">
        <v>0</v>
      </c>
      <c r="P292" s="1">
        <v>0</v>
      </c>
      <c r="Q292" s="1">
        <v>70</v>
      </c>
      <c r="R29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9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29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3" spans="1:21" hidden="1" x14ac:dyDescent="0.25">
      <c r="A293" t="s">
        <v>20</v>
      </c>
      <c r="B293" t="s">
        <v>47</v>
      </c>
      <c r="C293" t="s">
        <v>312</v>
      </c>
      <c r="D293" t="s">
        <v>352</v>
      </c>
      <c r="E293" s="1">
        <v>392</v>
      </c>
      <c r="F293" s="1">
        <v>22</v>
      </c>
      <c r="G293" s="1">
        <v>0</v>
      </c>
      <c r="H293" s="1">
        <v>305</v>
      </c>
      <c r="I293" s="1">
        <v>65</v>
      </c>
      <c r="J293" s="1">
        <v>0</v>
      </c>
      <c r="K293" s="1">
        <v>0</v>
      </c>
      <c r="L293" s="1">
        <v>0</v>
      </c>
      <c r="M293" s="1">
        <v>392</v>
      </c>
      <c r="N293" s="1">
        <v>0</v>
      </c>
      <c r="O293" s="1">
        <v>0</v>
      </c>
      <c r="P293" s="1">
        <v>0</v>
      </c>
      <c r="Q293" s="1">
        <v>0</v>
      </c>
      <c r="R29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0.83418367346938771</v>
      </c>
      <c r="T29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94" spans="1:21" hidden="1" x14ac:dyDescent="0.25">
      <c r="A294" t="s">
        <v>20</v>
      </c>
      <c r="B294" t="s">
        <v>245</v>
      </c>
      <c r="C294" t="s">
        <v>305</v>
      </c>
      <c r="D294" t="s">
        <v>547</v>
      </c>
      <c r="E294" s="1">
        <v>32</v>
      </c>
      <c r="F294" s="1">
        <v>32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32</v>
      </c>
      <c r="Q294" s="1">
        <v>0</v>
      </c>
      <c r="R29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9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5" spans="1:21" hidden="1" x14ac:dyDescent="0.25">
      <c r="A295" t="s">
        <v>20</v>
      </c>
      <c r="B295" t="s">
        <v>67</v>
      </c>
      <c r="C295" t="s">
        <v>313</v>
      </c>
      <c r="D295" t="s">
        <v>372</v>
      </c>
      <c r="E295" s="1">
        <v>4445</v>
      </c>
      <c r="F295" s="1">
        <v>4094</v>
      </c>
      <c r="G295" s="1">
        <v>0</v>
      </c>
      <c r="H295" s="1">
        <v>0</v>
      </c>
      <c r="I295" s="1">
        <v>0</v>
      </c>
      <c r="J295" s="1">
        <v>351</v>
      </c>
      <c r="K295" s="1">
        <v>0</v>
      </c>
      <c r="L295" s="1">
        <v>0</v>
      </c>
      <c r="M295" s="1">
        <v>0</v>
      </c>
      <c r="N295" s="1">
        <v>4445</v>
      </c>
      <c r="O295" s="1">
        <v>0</v>
      </c>
      <c r="P295" s="1">
        <v>0</v>
      </c>
      <c r="Q295" s="1">
        <v>0</v>
      </c>
      <c r="R29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29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0.92103487064116984</v>
      </c>
      <c r="T29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6" spans="1:21" hidden="1" x14ac:dyDescent="0.25">
      <c r="A296" t="s">
        <v>20</v>
      </c>
      <c r="B296" t="s">
        <v>246</v>
      </c>
      <c r="C296" t="s">
        <v>306</v>
      </c>
      <c r="D296" t="s">
        <v>548</v>
      </c>
      <c r="E296" s="1">
        <v>3141</v>
      </c>
      <c r="F296" s="1">
        <v>164</v>
      </c>
      <c r="G296" s="1">
        <v>0</v>
      </c>
      <c r="H296" s="1">
        <v>0</v>
      </c>
      <c r="I296" s="1">
        <v>0</v>
      </c>
      <c r="J296" s="1">
        <v>2977</v>
      </c>
      <c r="K296" s="1">
        <v>3141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3141</v>
      </c>
      <c r="R29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9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5.2212671123845908E-2</v>
      </c>
      <c r="T29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9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297" spans="1:21" hidden="1" x14ac:dyDescent="0.25">
      <c r="A297" t="s">
        <v>20</v>
      </c>
      <c r="B297" t="s">
        <v>247</v>
      </c>
      <c r="C297" t="s">
        <v>305</v>
      </c>
      <c r="D297" t="s">
        <v>549</v>
      </c>
      <c r="E297" s="1">
        <v>80</v>
      </c>
      <c r="F297" s="1">
        <v>2</v>
      </c>
      <c r="G297" s="1">
        <v>0</v>
      </c>
      <c r="H297" s="1">
        <v>46</v>
      </c>
      <c r="I297" s="1">
        <v>32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80</v>
      </c>
      <c r="Q297" s="1">
        <v>80</v>
      </c>
      <c r="R29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9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</v>
      </c>
      <c r="T29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29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298" spans="1:21" x14ac:dyDescent="0.25">
      <c r="A298" t="s">
        <v>20</v>
      </c>
      <c r="B298" t="s">
        <v>248</v>
      </c>
      <c r="C298" t="s">
        <v>307</v>
      </c>
      <c r="D298" t="s">
        <v>550</v>
      </c>
      <c r="E298" s="1">
        <v>1057</v>
      </c>
      <c r="F298" s="1">
        <v>515</v>
      </c>
      <c r="G298" s="1">
        <v>0</v>
      </c>
      <c r="H298" s="1">
        <v>0</v>
      </c>
      <c r="I298" s="1">
        <v>0</v>
      </c>
      <c r="J298" s="1">
        <v>542</v>
      </c>
      <c r="K298" s="1">
        <v>155</v>
      </c>
      <c r="L298" s="1">
        <v>901</v>
      </c>
      <c r="M298" s="1">
        <v>0</v>
      </c>
      <c r="N298" s="1">
        <v>0</v>
      </c>
      <c r="O298" s="1">
        <v>0</v>
      </c>
      <c r="P298" s="1">
        <v>1</v>
      </c>
      <c r="Q298" s="1">
        <v>155</v>
      </c>
      <c r="R29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0.1466414380321665</v>
      </c>
      <c r="S29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0.48722800378429515</v>
      </c>
      <c r="T29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0.1466414380321665</v>
      </c>
      <c r="U29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0.99905392620624411</v>
      </c>
    </row>
    <row r="299" spans="1:21" hidden="1" x14ac:dyDescent="0.25">
      <c r="A299" t="s">
        <v>20</v>
      </c>
      <c r="B299" t="s">
        <v>249</v>
      </c>
      <c r="C299" t="s">
        <v>305</v>
      </c>
      <c r="D299" t="s">
        <v>551</v>
      </c>
      <c r="E299" s="1">
        <v>92</v>
      </c>
      <c r="F299" s="1">
        <v>92</v>
      </c>
      <c r="G299" s="1">
        <v>0</v>
      </c>
      <c r="H299" s="1">
        <v>0</v>
      </c>
      <c r="I299" s="1">
        <v>0</v>
      </c>
      <c r="J299" s="1">
        <v>0</v>
      </c>
      <c r="K299" s="1">
        <v>92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92</v>
      </c>
      <c r="R29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29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29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29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00" spans="1:21" hidden="1" x14ac:dyDescent="0.25">
      <c r="A300" t="s">
        <v>20</v>
      </c>
      <c r="B300" t="s">
        <v>250</v>
      </c>
      <c r="C300" t="s">
        <v>305</v>
      </c>
      <c r="D300" t="s">
        <v>552</v>
      </c>
      <c r="E300" s="1">
        <v>54</v>
      </c>
      <c r="F300" s="1">
        <v>54</v>
      </c>
      <c r="G300" s="1">
        <v>0</v>
      </c>
      <c r="H300" s="1">
        <v>0</v>
      </c>
      <c r="I300" s="1">
        <v>0</v>
      </c>
      <c r="J300" s="1">
        <v>0</v>
      </c>
      <c r="K300" s="1">
        <v>54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54</v>
      </c>
      <c r="R30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0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0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01" spans="1:21" hidden="1" x14ac:dyDescent="0.25">
      <c r="A301" t="s">
        <v>20</v>
      </c>
      <c r="B301" t="s">
        <v>251</v>
      </c>
      <c r="C301" t="s">
        <v>319</v>
      </c>
      <c r="D301" t="s">
        <v>553</v>
      </c>
      <c r="E301" s="1">
        <v>1014</v>
      </c>
      <c r="F301" s="1">
        <v>147</v>
      </c>
      <c r="G301" s="1">
        <v>0</v>
      </c>
      <c r="H301" s="1">
        <v>0</v>
      </c>
      <c r="I301" s="1">
        <v>0</v>
      </c>
      <c r="J301" s="1">
        <v>867</v>
      </c>
      <c r="K301" s="1">
        <v>0</v>
      </c>
      <c r="L301" s="1">
        <v>0</v>
      </c>
      <c r="M301" s="1">
        <v>0</v>
      </c>
      <c r="N301" s="1">
        <v>1014</v>
      </c>
      <c r="O301" s="1">
        <v>0</v>
      </c>
      <c r="P301" s="1">
        <v>0</v>
      </c>
      <c r="Q301" s="1">
        <v>0</v>
      </c>
      <c r="R30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0.14497041420118342</v>
      </c>
      <c r="T30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2" spans="1:21" hidden="1" x14ac:dyDescent="0.25">
      <c r="A302" t="s">
        <v>20</v>
      </c>
      <c r="B302" t="s">
        <v>252</v>
      </c>
      <c r="C302" t="s">
        <v>305</v>
      </c>
      <c r="D302" t="s">
        <v>554</v>
      </c>
      <c r="E302" s="1">
        <v>37</v>
      </c>
      <c r="F302" s="1">
        <v>37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37</v>
      </c>
      <c r="Q302" s="1">
        <v>0</v>
      </c>
      <c r="R30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3" spans="1:21" hidden="1" x14ac:dyDescent="0.25">
      <c r="A303" t="s">
        <v>20</v>
      </c>
      <c r="B303" t="s">
        <v>55</v>
      </c>
      <c r="C303" t="s">
        <v>311</v>
      </c>
      <c r="D303" t="s">
        <v>360</v>
      </c>
      <c r="E303" s="1">
        <v>100</v>
      </c>
      <c r="F303" s="1">
        <v>100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100</v>
      </c>
      <c r="Q303" s="1">
        <v>0</v>
      </c>
      <c r="R30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4" spans="1:21" hidden="1" x14ac:dyDescent="0.25">
      <c r="A304" t="s">
        <v>20</v>
      </c>
      <c r="B304" t="s">
        <v>253</v>
      </c>
      <c r="C304" t="s">
        <v>305</v>
      </c>
      <c r="D304" t="s">
        <v>555</v>
      </c>
      <c r="E304" s="1">
        <v>36</v>
      </c>
      <c r="F304" s="1">
        <v>36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36</v>
      </c>
      <c r="Q304" s="1">
        <v>0</v>
      </c>
      <c r="R30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5" spans="1:21" hidden="1" x14ac:dyDescent="0.25">
      <c r="A305" t="s">
        <v>20</v>
      </c>
      <c r="B305" t="s">
        <v>65</v>
      </c>
      <c r="C305" t="s">
        <v>305</v>
      </c>
      <c r="D305" t="s">
        <v>370</v>
      </c>
      <c r="E305" s="1">
        <v>143</v>
      </c>
      <c r="F305" s="1">
        <v>143</v>
      </c>
      <c r="G305" s="1">
        <v>0</v>
      </c>
      <c r="H305" s="1">
        <v>0</v>
      </c>
      <c r="I305" s="1">
        <v>0</v>
      </c>
      <c r="J305" s="1">
        <v>0</v>
      </c>
      <c r="K305" s="1">
        <v>143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143</v>
      </c>
      <c r="R30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0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0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06" spans="1:21" hidden="1" x14ac:dyDescent="0.25">
      <c r="A306" t="s">
        <v>20</v>
      </c>
      <c r="B306" t="s">
        <v>105</v>
      </c>
      <c r="C306" t="s">
        <v>305</v>
      </c>
      <c r="D306" t="s">
        <v>410</v>
      </c>
      <c r="E306" s="1">
        <v>28</v>
      </c>
      <c r="F306" s="1">
        <v>25</v>
      </c>
      <c r="G306" s="1">
        <v>0</v>
      </c>
      <c r="H306" s="1">
        <v>0</v>
      </c>
      <c r="I306" s="1">
        <v>0</v>
      </c>
      <c r="J306" s="1">
        <v>3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28</v>
      </c>
      <c r="Q306" s="1">
        <v>0</v>
      </c>
      <c r="R30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0.8928571428571429</v>
      </c>
      <c r="T30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7" spans="1:21" hidden="1" x14ac:dyDescent="0.25">
      <c r="A307" t="s">
        <v>20</v>
      </c>
      <c r="B307" t="s">
        <v>254</v>
      </c>
      <c r="C307" t="s">
        <v>308</v>
      </c>
      <c r="D307" t="s">
        <v>556</v>
      </c>
      <c r="E307" s="1">
        <v>32</v>
      </c>
      <c r="F307" s="1">
        <v>4</v>
      </c>
      <c r="G307" s="1">
        <v>0</v>
      </c>
      <c r="H307" s="1">
        <v>28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32</v>
      </c>
      <c r="Q307" s="1">
        <v>0</v>
      </c>
      <c r="R30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8" spans="1:21" hidden="1" x14ac:dyDescent="0.25">
      <c r="A308" t="s">
        <v>20</v>
      </c>
      <c r="B308" t="s">
        <v>255</v>
      </c>
      <c r="C308" t="s">
        <v>315</v>
      </c>
      <c r="D308" t="s">
        <v>557</v>
      </c>
      <c r="E308" s="1">
        <v>804</v>
      </c>
      <c r="F308" s="1">
        <v>804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804</v>
      </c>
      <c r="O308" s="1">
        <v>0</v>
      </c>
      <c r="P308" s="1">
        <v>0</v>
      </c>
      <c r="Q308" s="1">
        <v>0</v>
      </c>
      <c r="R30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0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0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09" spans="1:21" hidden="1" x14ac:dyDescent="0.25">
      <c r="A309" t="s">
        <v>20</v>
      </c>
      <c r="B309" t="s">
        <v>256</v>
      </c>
      <c r="C309" t="s">
        <v>305</v>
      </c>
      <c r="D309" t="s">
        <v>558</v>
      </c>
      <c r="E309" s="1">
        <v>111</v>
      </c>
      <c r="F309" s="1">
        <v>4</v>
      </c>
      <c r="G309" s="1">
        <v>0</v>
      </c>
      <c r="H309" s="1">
        <v>44</v>
      </c>
      <c r="I309" s="1">
        <v>63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111</v>
      </c>
      <c r="Q309" s="1">
        <v>111</v>
      </c>
      <c r="R30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0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0.43243243243243246</v>
      </c>
      <c r="T30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0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0" spans="1:21" hidden="1" x14ac:dyDescent="0.25">
      <c r="A310" t="s">
        <v>20</v>
      </c>
      <c r="B310" t="s">
        <v>257</v>
      </c>
      <c r="C310" t="s">
        <v>314</v>
      </c>
      <c r="D310" t="s">
        <v>559</v>
      </c>
      <c r="E310" s="1">
        <v>911</v>
      </c>
      <c r="F310" s="1">
        <v>911</v>
      </c>
      <c r="G310" s="1">
        <v>0</v>
      </c>
      <c r="H310" s="1">
        <v>0</v>
      </c>
      <c r="I310" s="1">
        <v>0</v>
      </c>
      <c r="J310" s="1">
        <v>0</v>
      </c>
      <c r="K310" s="1">
        <v>911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911</v>
      </c>
      <c r="R31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1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1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11" spans="1:21" hidden="1" x14ac:dyDescent="0.25">
      <c r="A311" t="s">
        <v>20</v>
      </c>
      <c r="B311" t="s">
        <v>258</v>
      </c>
      <c r="C311" t="s">
        <v>305</v>
      </c>
      <c r="D311" t="s">
        <v>560</v>
      </c>
      <c r="E311" s="1">
        <v>16</v>
      </c>
      <c r="F311" s="1">
        <v>16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0</v>
      </c>
      <c r="P311" s="1">
        <v>0</v>
      </c>
      <c r="Q311" s="1">
        <v>0</v>
      </c>
      <c r="R31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1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1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12" spans="1:21" hidden="1" x14ac:dyDescent="0.25">
      <c r="A312" t="s">
        <v>20</v>
      </c>
      <c r="B312" t="s">
        <v>259</v>
      </c>
      <c r="C312" t="s">
        <v>305</v>
      </c>
      <c r="D312" t="s">
        <v>561</v>
      </c>
      <c r="E312" s="1">
        <v>71</v>
      </c>
      <c r="F312" s="1">
        <v>0</v>
      </c>
      <c r="G312" s="1">
        <v>0</v>
      </c>
      <c r="H312" s="1">
        <v>0</v>
      </c>
      <c r="I312" s="1">
        <v>0</v>
      </c>
      <c r="J312" s="1">
        <v>71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71</v>
      </c>
      <c r="Q312" s="1">
        <v>0</v>
      </c>
      <c r="R31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1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</v>
      </c>
      <c r="T31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3" spans="1:21" hidden="1" x14ac:dyDescent="0.25">
      <c r="A313" t="s">
        <v>20</v>
      </c>
      <c r="B313" t="s">
        <v>106</v>
      </c>
      <c r="C313" t="s">
        <v>305</v>
      </c>
      <c r="D313" t="s">
        <v>411</v>
      </c>
      <c r="E313" s="1">
        <v>36</v>
      </c>
      <c r="F313" s="1">
        <v>35</v>
      </c>
      <c r="G313" s="1">
        <v>0</v>
      </c>
      <c r="H313" s="1">
        <v>0</v>
      </c>
      <c r="I313" s="1">
        <v>0</v>
      </c>
      <c r="J313" s="1">
        <v>1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36</v>
      </c>
      <c r="Q313" s="1">
        <v>0</v>
      </c>
      <c r="R31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1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0.97222222222222221</v>
      </c>
      <c r="T31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4" spans="1:21" hidden="1" x14ac:dyDescent="0.25">
      <c r="A314" t="s">
        <v>20</v>
      </c>
      <c r="B314" t="s">
        <v>260</v>
      </c>
      <c r="C314" t="s">
        <v>305</v>
      </c>
      <c r="D314" t="s">
        <v>562</v>
      </c>
      <c r="E314" s="1">
        <v>110</v>
      </c>
      <c r="F314" s="1">
        <v>11</v>
      </c>
      <c r="G314" s="1">
        <v>0</v>
      </c>
      <c r="H314" s="1">
        <v>78</v>
      </c>
      <c r="I314" s="1">
        <v>21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110</v>
      </c>
      <c r="Q314" s="1">
        <v>110</v>
      </c>
      <c r="R31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0.80909090909090908</v>
      </c>
      <c r="T31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5" spans="1:21" hidden="1" x14ac:dyDescent="0.25">
      <c r="A315" t="s">
        <v>20</v>
      </c>
      <c r="B315" t="s">
        <v>261</v>
      </c>
      <c r="C315" t="s">
        <v>305</v>
      </c>
      <c r="D315" t="s">
        <v>563</v>
      </c>
      <c r="E315" s="1">
        <v>51</v>
      </c>
      <c r="F315" s="1">
        <v>35</v>
      </c>
      <c r="G315" s="1">
        <v>0</v>
      </c>
      <c r="H315" s="1">
        <v>0</v>
      </c>
      <c r="I315" s="1">
        <v>0</v>
      </c>
      <c r="J315" s="1">
        <v>16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51</v>
      </c>
      <c r="Q315" s="1">
        <v>0</v>
      </c>
      <c r="R31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1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0.68627450980392157</v>
      </c>
      <c r="T31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6" spans="1:21" hidden="1" x14ac:dyDescent="0.25">
      <c r="A316" t="s">
        <v>20</v>
      </c>
      <c r="B316" t="s">
        <v>57</v>
      </c>
      <c r="C316" t="s">
        <v>311</v>
      </c>
      <c r="D316" t="s">
        <v>362</v>
      </c>
      <c r="E316" s="1">
        <v>9605</v>
      </c>
      <c r="F316" s="1">
        <v>6869</v>
      </c>
      <c r="G316" s="1">
        <v>0</v>
      </c>
      <c r="H316" s="1">
        <v>0</v>
      </c>
      <c r="I316" s="1">
        <v>0</v>
      </c>
      <c r="J316" s="1">
        <v>2736</v>
      </c>
      <c r="K316" s="1">
        <v>0</v>
      </c>
      <c r="L316" s="1">
        <v>0</v>
      </c>
      <c r="M316" s="1">
        <v>0</v>
      </c>
      <c r="N316" s="1">
        <v>1</v>
      </c>
      <c r="O316" s="1">
        <v>9596</v>
      </c>
      <c r="P316" s="1">
        <v>8</v>
      </c>
      <c r="Q316" s="1">
        <v>7269</v>
      </c>
      <c r="R31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0.75679333680374805</v>
      </c>
      <c r="S31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0.71514836022904738</v>
      </c>
      <c r="T31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7" spans="1:21" hidden="1" x14ac:dyDescent="0.25">
      <c r="A317" t="s">
        <v>20</v>
      </c>
      <c r="B317" t="s">
        <v>262</v>
      </c>
      <c r="C317" t="s">
        <v>305</v>
      </c>
      <c r="D317" t="s">
        <v>564</v>
      </c>
      <c r="E317" s="1">
        <v>54</v>
      </c>
      <c r="F317" s="1">
        <v>54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54</v>
      </c>
      <c r="O317" s="1">
        <v>0</v>
      </c>
      <c r="P317" s="1">
        <v>0</v>
      </c>
      <c r="Q317" s="1">
        <v>54</v>
      </c>
      <c r="R31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1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18" spans="1:21" hidden="1" x14ac:dyDescent="0.25">
      <c r="A318" t="s">
        <v>20</v>
      </c>
      <c r="B318" t="s">
        <v>263</v>
      </c>
      <c r="C318" t="s">
        <v>305</v>
      </c>
      <c r="D318" t="s">
        <v>565</v>
      </c>
      <c r="E318" s="1">
        <v>110</v>
      </c>
      <c r="F318" s="1">
        <v>110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110</v>
      </c>
      <c r="M318" s="1">
        <v>0</v>
      </c>
      <c r="N318" s="1">
        <v>0</v>
      </c>
      <c r="O318" s="1">
        <v>0</v>
      </c>
      <c r="P318" s="1">
        <v>0</v>
      </c>
      <c r="Q318" s="1">
        <v>110</v>
      </c>
      <c r="R31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1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19" spans="1:21" hidden="1" x14ac:dyDescent="0.25">
      <c r="A319" t="s">
        <v>20</v>
      </c>
      <c r="B319" t="s">
        <v>264</v>
      </c>
      <c r="C319" t="s">
        <v>308</v>
      </c>
      <c r="D319" t="s">
        <v>566</v>
      </c>
      <c r="E319" s="1">
        <v>432</v>
      </c>
      <c r="F319" s="1">
        <v>317</v>
      </c>
      <c r="G319" s="1">
        <v>0</v>
      </c>
      <c r="H319" s="1">
        <v>0</v>
      </c>
      <c r="I319" s="1">
        <v>0</v>
      </c>
      <c r="J319" s="1">
        <v>115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432</v>
      </c>
      <c r="Q319" s="1">
        <v>432</v>
      </c>
      <c r="R31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1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0.73379629629629628</v>
      </c>
      <c r="T31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1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0" spans="1:21" hidden="1" x14ac:dyDescent="0.25">
      <c r="A320" t="s">
        <v>20</v>
      </c>
      <c r="B320" t="s">
        <v>265</v>
      </c>
      <c r="C320" t="s">
        <v>305</v>
      </c>
      <c r="D320" t="s">
        <v>567</v>
      </c>
      <c r="E320" s="1">
        <v>47</v>
      </c>
      <c r="F320" s="1">
        <v>47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47</v>
      </c>
      <c r="O320" s="1">
        <v>0</v>
      </c>
      <c r="P320" s="1">
        <v>0</v>
      </c>
      <c r="Q320" s="1">
        <v>0</v>
      </c>
      <c r="R32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2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1" spans="1:21" hidden="1" x14ac:dyDescent="0.25">
      <c r="A321" t="s">
        <v>20</v>
      </c>
      <c r="B321" t="s">
        <v>266</v>
      </c>
      <c r="C321" t="s">
        <v>305</v>
      </c>
      <c r="D321" t="s">
        <v>568</v>
      </c>
      <c r="E321" s="1">
        <v>115</v>
      </c>
      <c r="F321" s="1">
        <v>3</v>
      </c>
      <c r="G321" s="1">
        <v>0</v>
      </c>
      <c r="H321" s="1">
        <v>93</v>
      </c>
      <c r="I321" s="1">
        <v>19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115</v>
      </c>
      <c r="Q321" s="1">
        <v>0</v>
      </c>
      <c r="R32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0.83478260869565213</v>
      </c>
      <c r="T32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2" spans="1:21" hidden="1" x14ac:dyDescent="0.25">
      <c r="A322" t="s">
        <v>20</v>
      </c>
      <c r="B322" t="s">
        <v>267</v>
      </c>
      <c r="C322" t="s">
        <v>305</v>
      </c>
      <c r="D322" t="s">
        <v>569</v>
      </c>
      <c r="E322" s="1">
        <v>25</v>
      </c>
      <c r="F322" s="1">
        <v>22</v>
      </c>
      <c r="G322" s="1">
        <v>0</v>
      </c>
      <c r="H322" s="1">
        <v>0</v>
      </c>
      <c r="I322" s="1">
        <v>0</v>
      </c>
      <c r="J322" s="1">
        <v>3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25</v>
      </c>
      <c r="Q322" s="1">
        <v>0</v>
      </c>
      <c r="R32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</v>
      </c>
      <c r="T32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3" spans="1:21" hidden="1" x14ac:dyDescent="0.25">
      <c r="A323" t="s">
        <v>20</v>
      </c>
      <c r="B323" t="s">
        <v>80</v>
      </c>
      <c r="C323" t="s">
        <v>305</v>
      </c>
      <c r="D323" t="s">
        <v>385</v>
      </c>
      <c r="E323" s="1">
        <v>276</v>
      </c>
      <c r="F323" s="1">
        <v>275</v>
      </c>
      <c r="G323" s="1">
        <v>0</v>
      </c>
      <c r="H323" s="1">
        <v>0</v>
      </c>
      <c r="I323" s="1">
        <v>0</v>
      </c>
      <c r="J323" s="1">
        <v>1</v>
      </c>
      <c r="K323" s="1">
        <v>0</v>
      </c>
      <c r="L323" s="1">
        <v>0</v>
      </c>
      <c r="M323" s="1">
        <v>132</v>
      </c>
      <c r="N323" s="1">
        <v>144</v>
      </c>
      <c r="O323" s="1">
        <v>0</v>
      </c>
      <c r="P323" s="1">
        <v>0</v>
      </c>
      <c r="Q323" s="1">
        <v>276</v>
      </c>
      <c r="R32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2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0.99637681159420288</v>
      </c>
      <c r="T32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0.47826086956521741</v>
      </c>
    </row>
    <row r="324" spans="1:21" hidden="1" x14ac:dyDescent="0.25">
      <c r="A324" t="s">
        <v>20</v>
      </c>
      <c r="B324" t="s">
        <v>268</v>
      </c>
      <c r="C324" t="s">
        <v>316</v>
      </c>
      <c r="D324" t="s">
        <v>570</v>
      </c>
      <c r="E324" s="1">
        <v>414</v>
      </c>
      <c r="F324" s="1">
        <v>408</v>
      </c>
      <c r="G324" s="1">
        <v>0</v>
      </c>
      <c r="H324" s="1">
        <v>0</v>
      </c>
      <c r="I324" s="1">
        <v>0</v>
      </c>
      <c r="J324" s="1">
        <v>6</v>
      </c>
      <c r="K324" s="1">
        <v>414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414</v>
      </c>
      <c r="R32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2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0.98550724637681164</v>
      </c>
      <c r="T32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2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25" spans="1:21" hidden="1" x14ac:dyDescent="0.25">
      <c r="A325" t="s">
        <v>20</v>
      </c>
      <c r="B325" t="s">
        <v>269</v>
      </c>
      <c r="C325" t="s">
        <v>305</v>
      </c>
      <c r="D325" t="s">
        <v>571</v>
      </c>
      <c r="E325" s="1">
        <v>110</v>
      </c>
      <c r="F325" s="1">
        <v>9</v>
      </c>
      <c r="G325" s="1">
        <v>0</v>
      </c>
      <c r="H325" s="1">
        <v>81</v>
      </c>
      <c r="I325" s="1">
        <v>20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110</v>
      </c>
      <c r="Q325" s="1">
        <v>110</v>
      </c>
      <c r="R32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2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0.81818181818181823</v>
      </c>
      <c r="T32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6" spans="1:21" hidden="1" x14ac:dyDescent="0.25">
      <c r="A326" t="s">
        <v>20</v>
      </c>
      <c r="B326" t="s">
        <v>270</v>
      </c>
      <c r="C326" t="s">
        <v>305</v>
      </c>
      <c r="D326" t="s">
        <v>572</v>
      </c>
      <c r="E326" s="1">
        <v>111</v>
      </c>
      <c r="F326" s="1">
        <v>111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111</v>
      </c>
      <c r="Q326" s="1">
        <v>0</v>
      </c>
      <c r="R32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2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7" spans="1:21" hidden="1" x14ac:dyDescent="0.25">
      <c r="A327" t="s">
        <v>20</v>
      </c>
      <c r="B327" t="s">
        <v>82</v>
      </c>
      <c r="C327" t="s">
        <v>305</v>
      </c>
      <c r="D327" t="s">
        <v>387</v>
      </c>
      <c r="E327" s="1">
        <v>289</v>
      </c>
      <c r="F327" s="1">
        <v>267</v>
      </c>
      <c r="G327" s="1">
        <v>0</v>
      </c>
      <c r="H327" s="1">
        <v>0</v>
      </c>
      <c r="I327" s="1">
        <v>0</v>
      </c>
      <c r="J327" s="1">
        <v>22</v>
      </c>
      <c r="K327" s="1">
        <v>0</v>
      </c>
      <c r="L327" s="1">
        <v>0</v>
      </c>
      <c r="M327" s="1">
        <v>289</v>
      </c>
      <c r="N327" s="1">
        <v>0</v>
      </c>
      <c r="O327" s="1">
        <v>0</v>
      </c>
      <c r="P327" s="1">
        <v>0</v>
      </c>
      <c r="Q327" s="1">
        <v>0</v>
      </c>
      <c r="R32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0.92387543252595161</v>
      </c>
      <c r="T32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28" spans="1:21" hidden="1" x14ac:dyDescent="0.25">
      <c r="A328" t="s">
        <v>20</v>
      </c>
      <c r="B328" t="s">
        <v>271</v>
      </c>
      <c r="C328" t="s">
        <v>305</v>
      </c>
      <c r="D328" t="s">
        <v>573</v>
      </c>
      <c r="E328" s="1">
        <v>44</v>
      </c>
      <c r="F328" s="1">
        <v>39</v>
      </c>
      <c r="G328" s="1">
        <v>0</v>
      </c>
      <c r="H328" s="1">
        <v>0</v>
      </c>
      <c r="I328" s="1">
        <v>0</v>
      </c>
      <c r="J328" s="1">
        <v>5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44</v>
      </c>
      <c r="Q328" s="1">
        <v>0</v>
      </c>
      <c r="R32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0.88636363636363635</v>
      </c>
      <c r="T32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29" spans="1:21" hidden="1" x14ac:dyDescent="0.25">
      <c r="A329" t="s">
        <v>20</v>
      </c>
      <c r="B329" t="s">
        <v>272</v>
      </c>
      <c r="C329" t="s">
        <v>305</v>
      </c>
      <c r="D329" t="s">
        <v>574</v>
      </c>
      <c r="E329" s="1">
        <v>139</v>
      </c>
      <c r="F329" s="1">
        <v>6</v>
      </c>
      <c r="G329" s="1">
        <v>0</v>
      </c>
      <c r="H329" s="1">
        <v>0</v>
      </c>
      <c r="I329" s="1">
        <v>0</v>
      </c>
      <c r="J329" s="1">
        <v>133</v>
      </c>
      <c r="K329" s="1">
        <v>0</v>
      </c>
      <c r="L329" s="1">
        <v>139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2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4.3165467625899283E-2</v>
      </c>
      <c r="T32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2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30" spans="1:21" hidden="1" x14ac:dyDescent="0.25">
      <c r="A330" t="s">
        <v>20</v>
      </c>
      <c r="B330" t="s">
        <v>273</v>
      </c>
      <c r="C330" t="s">
        <v>305</v>
      </c>
      <c r="D330" t="s">
        <v>575</v>
      </c>
      <c r="E330" s="1">
        <v>16</v>
      </c>
      <c r="F330" s="1">
        <v>14</v>
      </c>
      <c r="G330" s="1">
        <v>0</v>
      </c>
      <c r="H330" s="1">
        <v>0</v>
      </c>
      <c r="I330" s="1">
        <v>0</v>
      </c>
      <c r="J330" s="1">
        <v>2</v>
      </c>
      <c r="K330" s="1">
        <v>0</v>
      </c>
      <c r="L330" s="1">
        <v>0</v>
      </c>
      <c r="M330" s="1">
        <v>0</v>
      </c>
      <c r="N330" s="1">
        <v>16</v>
      </c>
      <c r="O330" s="1">
        <v>0</v>
      </c>
      <c r="P330" s="1">
        <v>0</v>
      </c>
      <c r="Q330" s="1">
        <v>0</v>
      </c>
      <c r="R33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3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0.875</v>
      </c>
      <c r="T33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31" spans="1:21" hidden="1" x14ac:dyDescent="0.25">
      <c r="A331" t="s">
        <v>20</v>
      </c>
      <c r="B331" t="s">
        <v>274</v>
      </c>
      <c r="C331" t="s">
        <v>305</v>
      </c>
      <c r="D331" t="s">
        <v>576</v>
      </c>
      <c r="E331" s="1">
        <v>3128</v>
      </c>
      <c r="F331" s="1">
        <v>2831</v>
      </c>
      <c r="G331" s="1">
        <v>0</v>
      </c>
      <c r="H331" s="1">
        <v>0</v>
      </c>
      <c r="I331" s="1">
        <v>0</v>
      </c>
      <c r="J331" s="1">
        <v>297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3128</v>
      </c>
      <c r="Q331" s="1">
        <v>0</v>
      </c>
      <c r="R33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3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0.90505115089514065</v>
      </c>
      <c r="T33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32" spans="1:21" hidden="1" x14ac:dyDescent="0.25">
      <c r="A332" t="s">
        <v>21</v>
      </c>
      <c r="B332" t="s">
        <v>275</v>
      </c>
      <c r="C332" t="s">
        <v>305</v>
      </c>
      <c r="D332" t="s">
        <v>577</v>
      </c>
      <c r="E332" s="1">
        <v>242782</v>
      </c>
      <c r="F332" s="1">
        <v>242197</v>
      </c>
      <c r="G332" s="1">
        <v>0</v>
      </c>
      <c r="H332" s="1">
        <v>0</v>
      </c>
      <c r="I332" s="1">
        <v>0</v>
      </c>
      <c r="J332" s="1">
        <v>0</v>
      </c>
      <c r="K332" s="1">
        <v>242520</v>
      </c>
      <c r="L332" s="1">
        <v>1</v>
      </c>
      <c r="M332" s="1">
        <v>0</v>
      </c>
      <c r="N332" s="1">
        <v>0</v>
      </c>
      <c r="O332" s="1">
        <v>0</v>
      </c>
      <c r="P332" s="1">
        <v>261</v>
      </c>
      <c r="Q332" s="1">
        <v>242521</v>
      </c>
      <c r="R33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0.99892496148808396</v>
      </c>
      <c r="S33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0.99759043092156752</v>
      </c>
      <c r="T33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0.99892084256658231</v>
      </c>
      <c r="U33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0.99892496148808396</v>
      </c>
    </row>
    <row r="333" spans="1:21" hidden="1" x14ac:dyDescent="0.25">
      <c r="A333" t="s">
        <v>22</v>
      </c>
      <c r="B333" t="s">
        <v>276</v>
      </c>
      <c r="C333" t="s">
        <v>322</v>
      </c>
      <c r="D333" t="s">
        <v>578</v>
      </c>
      <c r="E333" s="1">
        <v>2684</v>
      </c>
      <c r="F333" s="1">
        <v>2683</v>
      </c>
      <c r="G333" s="1">
        <v>0</v>
      </c>
      <c r="H333" s="1">
        <v>0</v>
      </c>
      <c r="I333" s="1">
        <v>0</v>
      </c>
      <c r="J333" s="1">
        <v>1</v>
      </c>
      <c r="K333" s="1">
        <v>241</v>
      </c>
      <c r="L333" s="1">
        <v>0</v>
      </c>
      <c r="M333" s="1">
        <v>0</v>
      </c>
      <c r="N333" s="1">
        <v>2429</v>
      </c>
      <c r="O333" s="1">
        <v>6</v>
      </c>
      <c r="P333" s="1">
        <v>8</v>
      </c>
      <c r="Q333" s="1">
        <v>241</v>
      </c>
      <c r="R33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8.9791356184798804E-2</v>
      </c>
      <c r="S33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0.99962742175856933</v>
      </c>
      <c r="T33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8.9791356184798804E-2</v>
      </c>
      <c r="U33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8.9791356184798804E-2</v>
      </c>
    </row>
    <row r="334" spans="1:21" hidden="1" x14ac:dyDescent="0.25">
      <c r="A334" t="s">
        <v>22</v>
      </c>
      <c r="B334" t="s">
        <v>277</v>
      </c>
      <c r="C334" t="s">
        <v>323</v>
      </c>
      <c r="D334" t="s">
        <v>579</v>
      </c>
      <c r="E334" s="1">
        <v>27893</v>
      </c>
      <c r="F334" s="1">
        <v>27869</v>
      </c>
      <c r="G334" s="1">
        <v>0</v>
      </c>
      <c r="H334" s="1">
        <v>0</v>
      </c>
      <c r="I334" s="1">
        <v>0</v>
      </c>
      <c r="J334" s="1">
        <v>0</v>
      </c>
      <c r="K334" s="1">
        <v>27893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27893</v>
      </c>
      <c r="R33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3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0.999139569067508</v>
      </c>
      <c r="T33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3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35" spans="1:21" hidden="1" x14ac:dyDescent="0.25">
      <c r="A335" t="s">
        <v>22</v>
      </c>
      <c r="B335" t="s">
        <v>278</v>
      </c>
      <c r="C335" t="s">
        <v>313</v>
      </c>
      <c r="D335" t="s">
        <v>580</v>
      </c>
      <c r="E335" s="1">
        <v>57</v>
      </c>
      <c r="F335" s="1">
        <v>57</v>
      </c>
      <c r="G335" s="1">
        <v>0</v>
      </c>
      <c r="H335" s="1">
        <v>0</v>
      </c>
      <c r="I335" s="1">
        <v>0</v>
      </c>
      <c r="J335" s="1">
        <v>0</v>
      </c>
      <c r="K335" s="1">
        <v>57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57</v>
      </c>
      <c r="R33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3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3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3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36" spans="1:21" hidden="1" x14ac:dyDescent="0.25">
      <c r="A336" t="s">
        <v>22</v>
      </c>
      <c r="B336" t="s">
        <v>279</v>
      </c>
      <c r="C336" t="s">
        <v>305</v>
      </c>
      <c r="D336" t="s">
        <v>581</v>
      </c>
      <c r="E336" s="1">
        <v>111411</v>
      </c>
      <c r="F336" s="1">
        <v>13171</v>
      </c>
      <c r="G336" s="1">
        <v>0</v>
      </c>
      <c r="H336" s="1">
        <v>0</v>
      </c>
      <c r="I336" s="1">
        <v>0</v>
      </c>
      <c r="J336" s="1">
        <v>98240</v>
      </c>
      <c r="K336" s="1">
        <v>0</v>
      </c>
      <c r="L336" s="1">
        <v>0</v>
      </c>
      <c r="M336" s="1">
        <v>111411</v>
      </c>
      <c r="N336" s="1">
        <v>0</v>
      </c>
      <c r="O336" s="1">
        <v>0</v>
      </c>
      <c r="P336" s="1">
        <v>0</v>
      </c>
      <c r="Q336" s="1">
        <v>111411</v>
      </c>
      <c r="R33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3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0.11821992442397967</v>
      </c>
      <c r="T33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37" spans="1:21" hidden="1" x14ac:dyDescent="0.25">
      <c r="A337" t="s">
        <v>22</v>
      </c>
      <c r="B337" t="s">
        <v>280</v>
      </c>
      <c r="C337" t="s">
        <v>315</v>
      </c>
      <c r="D337" t="s">
        <v>582</v>
      </c>
      <c r="E337" s="1">
        <v>6626</v>
      </c>
      <c r="F337" s="1">
        <v>6203</v>
      </c>
      <c r="G337" s="1">
        <v>423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6626</v>
      </c>
      <c r="Q337" s="1">
        <v>0</v>
      </c>
      <c r="R33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3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3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38" spans="1:21" hidden="1" x14ac:dyDescent="0.25">
      <c r="A338" t="s">
        <v>22</v>
      </c>
      <c r="B338" t="s">
        <v>281</v>
      </c>
      <c r="C338" t="s">
        <v>312</v>
      </c>
      <c r="D338" t="s">
        <v>583</v>
      </c>
      <c r="E338" s="1">
        <v>1338</v>
      </c>
      <c r="F338" s="1">
        <v>1338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1338</v>
      </c>
      <c r="Q338" s="1">
        <v>0</v>
      </c>
      <c r="R33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3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3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3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39" spans="1:21" hidden="1" x14ac:dyDescent="0.25">
      <c r="A339" t="s">
        <v>22</v>
      </c>
      <c r="B339" t="s">
        <v>282</v>
      </c>
      <c r="C339" t="s">
        <v>324</v>
      </c>
      <c r="D339" t="s">
        <v>584</v>
      </c>
      <c r="E339" s="1">
        <v>7506</v>
      </c>
      <c r="F339" s="1">
        <v>1035</v>
      </c>
      <c r="G339" s="1">
        <v>1</v>
      </c>
      <c r="H339" s="1">
        <v>5033</v>
      </c>
      <c r="I339" s="1">
        <v>1437</v>
      </c>
      <c r="J339" s="1">
        <v>0</v>
      </c>
      <c r="K339" s="1">
        <v>7368</v>
      </c>
      <c r="L339" s="1">
        <v>0</v>
      </c>
      <c r="M339" s="1">
        <v>0</v>
      </c>
      <c r="N339" s="1">
        <v>0</v>
      </c>
      <c r="O339" s="1">
        <v>138</v>
      </c>
      <c r="P339" s="1">
        <v>0</v>
      </c>
      <c r="Q339" s="1">
        <v>7506</v>
      </c>
      <c r="R33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3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0.80855315747402079</v>
      </c>
      <c r="T33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0.98161470823341324</v>
      </c>
      <c r="U33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0.98161470823341324</v>
      </c>
    </row>
    <row r="340" spans="1:21" hidden="1" x14ac:dyDescent="0.25">
      <c r="A340" t="s">
        <v>22</v>
      </c>
      <c r="B340" t="s">
        <v>283</v>
      </c>
      <c r="C340" t="s">
        <v>325</v>
      </c>
      <c r="D340" t="s">
        <v>585</v>
      </c>
      <c r="E340" s="1">
        <v>1329</v>
      </c>
      <c r="F340" s="1">
        <v>1329</v>
      </c>
      <c r="G340" s="1">
        <v>0</v>
      </c>
      <c r="H340" s="1">
        <v>0</v>
      </c>
      <c r="I340" s="1">
        <v>0</v>
      </c>
      <c r="J340" s="1">
        <v>0</v>
      </c>
      <c r="K340" s="1">
        <v>1329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1329</v>
      </c>
      <c r="R34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4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4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41" spans="1:21" hidden="1" x14ac:dyDescent="0.25">
      <c r="A341" t="s">
        <v>22</v>
      </c>
      <c r="B341" t="s">
        <v>284</v>
      </c>
      <c r="C341" t="s">
        <v>305</v>
      </c>
      <c r="D341" t="s">
        <v>586</v>
      </c>
      <c r="E341" s="1">
        <v>107710</v>
      </c>
      <c r="F341" s="1">
        <v>15181</v>
      </c>
      <c r="G341" s="1">
        <v>0</v>
      </c>
      <c r="H341" s="1">
        <v>0</v>
      </c>
      <c r="I341" s="1">
        <v>0</v>
      </c>
      <c r="J341" s="1">
        <v>92529</v>
      </c>
      <c r="K341" s="1">
        <v>0</v>
      </c>
      <c r="L341" s="1">
        <v>0</v>
      </c>
      <c r="M341" s="1">
        <v>107710</v>
      </c>
      <c r="N341" s="1">
        <v>0</v>
      </c>
      <c r="O341" s="1">
        <v>0</v>
      </c>
      <c r="P341" s="1">
        <v>0</v>
      </c>
      <c r="Q341" s="1">
        <v>107710</v>
      </c>
      <c r="R34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0.1409432736050506</v>
      </c>
      <c r="T34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4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42" spans="1:21" hidden="1" x14ac:dyDescent="0.25">
      <c r="A342" t="s">
        <v>22</v>
      </c>
      <c r="B342" t="s">
        <v>57</v>
      </c>
      <c r="C342" t="s">
        <v>311</v>
      </c>
      <c r="D342" t="s">
        <v>362</v>
      </c>
      <c r="E342" s="1">
        <v>1485</v>
      </c>
      <c r="F342" s="1">
        <v>330</v>
      </c>
      <c r="G342" s="1">
        <v>0</v>
      </c>
      <c r="H342" s="1">
        <v>0</v>
      </c>
      <c r="I342" s="1">
        <v>0</v>
      </c>
      <c r="J342" s="1">
        <v>1155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1485</v>
      </c>
      <c r="Q342" s="1">
        <v>0</v>
      </c>
      <c r="R34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4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0.22222222222222221</v>
      </c>
      <c r="T34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4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43" spans="1:21" hidden="1" x14ac:dyDescent="0.25">
      <c r="A343" t="s">
        <v>22</v>
      </c>
      <c r="B343" t="s">
        <v>285</v>
      </c>
      <c r="C343" t="s">
        <v>313</v>
      </c>
      <c r="D343" t="s">
        <v>587</v>
      </c>
      <c r="E343" s="1">
        <v>25</v>
      </c>
      <c r="F343" s="1">
        <v>25</v>
      </c>
      <c r="G343" s="1">
        <v>0</v>
      </c>
      <c r="H343" s="1">
        <v>0</v>
      </c>
      <c r="I343" s="1">
        <v>0</v>
      </c>
      <c r="J343" s="1">
        <v>0</v>
      </c>
      <c r="K343" s="1">
        <v>25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25</v>
      </c>
      <c r="R34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4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4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44" spans="1:21" hidden="1" x14ac:dyDescent="0.25">
      <c r="A344" t="s">
        <v>22</v>
      </c>
      <c r="B344" t="s">
        <v>286</v>
      </c>
      <c r="C344" t="s">
        <v>317</v>
      </c>
      <c r="D344" t="s">
        <v>588</v>
      </c>
      <c r="E344" s="1">
        <v>12150</v>
      </c>
      <c r="F344" s="1">
        <v>3457</v>
      </c>
      <c r="G344" s="1">
        <v>0</v>
      </c>
      <c r="H344" s="1">
        <v>0</v>
      </c>
      <c r="I344" s="1">
        <v>0</v>
      </c>
      <c r="J344" s="1">
        <v>8693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12150</v>
      </c>
      <c r="Q344" s="1">
        <v>0</v>
      </c>
      <c r="R34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</v>
      </c>
      <c r="S34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0.2845267489711934</v>
      </c>
      <c r="T34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4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45" spans="1:21" hidden="1" x14ac:dyDescent="0.25">
      <c r="A345" t="s">
        <v>22</v>
      </c>
      <c r="B345" t="s">
        <v>287</v>
      </c>
      <c r="C345" t="s">
        <v>326</v>
      </c>
      <c r="D345" t="s">
        <v>589</v>
      </c>
      <c r="E345" s="1">
        <v>101988</v>
      </c>
      <c r="F345" s="1">
        <v>105</v>
      </c>
      <c r="G345" s="1">
        <v>666</v>
      </c>
      <c r="H345" s="1">
        <v>29707</v>
      </c>
      <c r="I345" s="1">
        <v>71310</v>
      </c>
      <c r="J345" s="1">
        <v>0</v>
      </c>
      <c r="K345" s="1">
        <v>101988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101988</v>
      </c>
      <c r="R34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0.29883907910734597</v>
      </c>
      <c r="T34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4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46" spans="1:21" hidden="1" x14ac:dyDescent="0.25">
      <c r="A346" t="s">
        <v>22</v>
      </c>
      <c r="B346" t="s">
        <v>288</v>
      </c>
      <c r="C346" t="s">
        <v>305</v>
      </c>
      <c r="D346" t="s">
        <v>590</v>
      </c>
      <c r="E346" s="1">
        <v>33017</v>
      </c>
      <c r="F346" s="1">
        <v>33017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33017</v>
      </c>
      <c r="Q346" s="1">
        <v>33017</v>
      </c>
      <c r="R34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4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4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47" spans="1:21" hidden="1" x14ac:dyDescent="0.25">
      <c r="A347" t="s">
        <v>22</v>
      </c>
      <c r="B347" t="s">
        <v>289</v>
      </c>
      <c r="C347" t="s">
        <v>306</v>
      </c>
      <c r="D347" t="s">
        <v>591</v>
      </c>
      <c r="E347" s="1">
        <v>6019</v>
      </c>
      <c r="F347" s="1">
        <v>1293</v>
      </c>
      <c r="G347" s="1">
        <v>0</v>
      </c>
      <c r="H347" s="1">
        <v>3609</v>
      </c>
      <c r="I347" s="1">
        <v>1117</v>
      </c>
      <c r="J347" s="1">
        <v>0</v>
      </c>
      <c r="K347" s="1">
        <v>6016</v>
      </c>
      <c r="L347" s="1">
        <v>0</v>
      </c>
      <c r="M347" s="1">
        <v>0</v>
      </c>
      <c r="N347" s="1">
        <v>0</v>
      </c>
      <c r="O347" s="1">
        <v>0</v>
      </c>
      <c r="P347" s="1">
        <v>3</v>
      </c>
      <c r="Q347" s="1">
        <v>6016</v>
      </c>
      <c r="R34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0.99950157833527165</v>
      </c>
      <c r="S34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0.81442100016614061</v>
      </c>
      <c r="T34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0.99950157833527165</v>
      </c>
      <c r="U34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0.99950157833527165</v>
      </c>
    </row>
    <row r="348" spans="1:21" hidden="1" x14ac:dyDescent="0.25">
      <c r="A348" t="s">
        <v>22</v>
      </c>
      <c r="B348" t="s">
        <v>290</v>
      </c>
      <c r="C348" t="s">
        <v>307</v>
      </c>
      <c r="D348" t="s">
        <v>592</v>
      </c>
      <c r="E348" s="1">
        <v>1442</v>
      </c>
      <c r="F348" s="1">
        <v>250</v>
      </c>
      <c r="G348" s="1">
        <v>0</v>
      </c>
      <c r="H348" s="1">
        <v>1061</v>
      </c>
      <c r="I348" s="1">
        <v>131</v>
      </c>
      <c r="J348" s="1">
        <v>0</v>
      </c>
      <c r="K348" s="1">
        <v>1435</v>
      </c>
      <c r="L348" s="1">
        <v>0</v>
      </c>
      <c r="M348" s="1">
        <v>0</v>
      </c>
      <c r="N348" s="1">
        <v>0</v>
      </c>
      <c r="O348" s="1">
        <v>6</v>
      </c>
      <c r="P348" s="1">
        <v>1</v>
      </c>
      <c r="Q348" s="1">
        <v>1442</v>
      </c>
      <c r="R34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0.90915395284327327</v>
      </c>
      <c r="T34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0.99514563106796117</v>
      </c>
      <c r="U34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0.99514563106796117</v>
      </c>
    </row>
    <row r="349" spans="1:21" hidden="1" x14ac:dyDescent="0.25">
      <c r="A349" t="s">
        <v>22</v>
      </c>
      <c r="B349" t="s">
        <v>291</v>
      </c>
      <c r="C349" t="s">
        <v>305</v>
      </c>
      <c r="D349" t="s">
        <v>593</v>
      </c>
      <c r="E349" s="1">
        <v>29556</v>
      </c>
      <c r="F349" s="1">
        <v>14250</v>
      </c>
      <c r="G349" s="1">
        <v>2</v>
      </c>
      <c r="H349" s="1">
        <v>9060</v>
      </c>
      <c r="I349" s="1">
        <v>6244</v>
      </c>
      <c r="J349" s="1">
        <v>0</v>
      </c>
      <c r="K349" s="1">
        <v>29556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29556</v>
      </c>
      <c r="R34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4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0.78874001894708345</v>
      </c>
      <c r="T34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4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50" spans="1:21" hidden="1" x14ac:dyDescent="0.25">
      <c r="A350" t="s">
        <v>22</v>
      </c>
      <c r="B350" t="s">
        <v>292</v>
      </c>
      <c r="C350" t="s">
        <v>313</v>
      </c>
      <c r="D350" t="s">
        <v>594</v>
      </c>
      <c r="E350" s="1">
        <v>12266</v>
      </c>
      <c r="F350" s="1">
        <v>9318</v>
      </c>
      <c r="G350" s="1">
        <v>0</v>
      </c>
      <c r="H350" s="1">
        <v>2947</v>
      </c>
      <c r="I350" s="1">
        <v>1</v>
      </c>
      <c r="J350" s="1">
        <v>0</v>
      </c>
      <c r="K350" s="1">
        <v>0</v>
      </c>
      <c r="L350" s="1">
        <v>0</v>
      </c>
      <c r="M350" s="1">
        <v>12260</v>
      </c>
      <c r="N350" s="1">
        <v>1</v>
      </c>
      <c r="O350" s="1">
        <v>0</v>
      </c>
      <c r="P350" s="1">
        <v>5</v>
      </c>
      <c r="Q350" s="1">
        <v>12261</v>
      </c>
      <c r="R35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0.99959236915049732</v>
      </c>
      <c r="S35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0.99991847383009946</v>
      </c>
      <c r="T35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5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0.99951084298059678</v>
      </c>
    </row>
    <row r="351" spans="1:21" hidden="1" x14ac:dyDescent="0.25">
      <c r="A351" t="s">
        <v>22</v>
      </c>
      <c r="B351" t="s">
        <v>293</v>
      </c>
      <c r="C351" t="s">
        <v>307</v>
      </c>
      <c r="D351" t="s">
        <v>595</v>
      </c>
      <c r="E351" s="1">
        <v>9273</v>
      </c>
      <c r="F351" s="1">
        <v>1385</v>
      </c>
      <c r="G351" s="1">
        <v>1</v>
      </c>
      <c r="H351" s="1">
        <v>6120</v>
      </c>
      <c r="I351" s="1">
        <v>1767</v>
      </c>
      <c r="J351" s="1">
        <v>0</v>
      </c>
      <c r="K351" s="1">
        <v>9269</v>
      </c>
      <c r="L351" s="1">
        <v>0</v>
      </c>
      <c r="M351" s="1">
        <v>0</v>
      </c>
      <c r="N351" s="1">
        <v>0</v>
      </c>
      <c r="O351" s="1">
        <v>0</v>
      </c>
      <c r="P351" s="1">
        <v>4</v>
      </c>
      <c r="Q351" s="1">
        <v>9273</v>
      </c>
      <c r="R35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0.80944678097703004</v>
      </c>
      <c r="T35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0.99956864013803515</v>
      </c>
      <c r="U35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0.99956864013803515</v>
      </c>
    </row>
    <row r="352" spans="1:21" hidden="1" x14ac:dyDescent="0.25">
      <c r="A352" t="s">
        <v>22</v>
      </c>
      <c r="B352" t="s">
        <v>294</v>
      </c>
      <c r="C352" t="s">
        <v>313</v>
      </c>
      <c r="D352" t="s">
        <v>596</v>
      </c>
      <c r="E352" s="1">
        <v>11199</v>
      </c>
      <c r="F352" s="1">
        <v>10729</v>
      </c>
      <c r="G352" s="1">
        <v>0</v>
      </c>
      <c r="H352" s="1">
        <v>0</v>
      </c>
      <c r="I352" s="1">
        <v>0</v>
      </c>
      <c r="J352" s="1">
        <v>470</v>
      </c>
      <c r="K352" s="1">
        <v>0</v>
      </c>
      <c r="L352" s="1">
        <v>0</v>
      </c>
      <c r="M352" s="1">
        <v>0</v>
      </c>
      <c r="N352" s="1">
        <v>11199</v>
      </c>
      <c r="O352" s="1">
        <v>0</v>
      </c>
      <c r="P352" s="1">
        <v>0</v>
      </c>
      <c r="Q352" s="1">
        <v>11199</v>
      </c>
      <c r="R352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2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0.95803196713992322</v>
      </c>
      <c r="T352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52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53" spans="1:21" hidden="1" x14ac:dyDescent="0.25">
      <c r="A353" t="s">
        <v>22</v>
      </c>
      <c r="B353" t="s">
        <v>295</v>
      </c>
      <c r="C353" t="s">
        <v>306</v>
      </c>
      <c r="D353" t="s">
        <v>597</v>
      </c>
      <c r="E353" s="1">
        <v>2656</v>
      </c>
      <c r="F353" s="1">
        <v>2656</v>
      </c>
      <c r="G353" s="1">
        <v>0</v>
      </c>
      <c r="H353" s="1">
        <v>0</v>
      </c>
      <c r="I353" s="1">
        <v>0</v>
      </c>
      <c r="J353" s="1">
        <v>0</v>
      </c>
      <c r="K353" s="1">
        <v>2656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2656</v>
      </c>
      <c r="R353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3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53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53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54" spans="1:21" hidden="1" x14ac:dyDescent="0.25">
      <c r="A354" t="s">
        <v>22</v>
      </c>
      <c r="B354" t="s">
        <v>296</v>
      </c>
      <c r="C354" t="s">
        <v>305</v>
      </c>
      <c r="D354" t="s">
        <v>598</v>
      </c>
      <c r="E354" s="1">
        <v>181443</v>
      </c>
      <c r="F354" s="1">
        <v>155718</v>
      </c>
      <c r="G354" s="1">
        <v>0</v>
      </c>
      <c r="H354" s="1">
        <v>0</v>
      </c>
      <c r="I354" s="1">
        <v>0</v>
      </c>
      <c r="J354" s="1">
        <v>25725</v>
      </c>
      <c r="K354" s="1">
        <v>117</v>
      </c>
      <c r="L354" s="1">
        <v>0</v>
      </c>
      <c r="M354" s="1">
        <v>0</v>
      </c>
      <c r="N354" s="1">
        <v>0</v>
      </c>
      <c r="O354" s="1">
        <v>0</v>
      </c>
      <c r="P354" s="1">
        <v>181326</v>
      </c>
      <c r="Q354" s="1">
        <v>117</v>
      </c>
      <c r="R354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6.4483060795952451E-4</v>
      </c>
      <c r="S354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0.85821993683966868</v>
      </c>
      <c r="T354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6.4483060795952451E-4</v>
      </c>
      <c r="U354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6.4483060795952451E-4</v>
      </c>
    </row>
    <row r="355" spans="1:21" hidden="1" x14ac:dyDescent="0.25">
      <c r="A355" t="s">
        <v>22</v>
      </c>
      <c r="B355" t="s">
        <v>297</v>
      </c>
      <c r="C355" t="s">
        <v>316</v>
      </c>
      <c r="D355" t="s">
        <v>599</v>
      </c>
      <c r="E355" s="1">
        <v>3924</v>
      </c>
      <c r="F355" s="1">
        <v>3839</v>
      </c>
      <c r="G355" s="1">
        <v>0</v>
      </c>
      <c r="H355" s="1">
        <v>0</v>
      </c>
      <c r="I355" s="1">
        <v>0</v>
      </c>
      <c r="J355" s="1">
        <v>85</v>
      </c>
      <c r="K355" s="1">
        <v>0</v>
      </c>
      <c r="L355" s="1">
        <v>0</v>
      </c>
      <c r="M355" s="1">
        <v>0</v>
      </c>
      <c r="N355" s="1">
        <v>0</v>
      </c>
      <c r="O355" s="1">
        <v>3924</v>
      </c>
      <c r="P355" s="1">
        <v>0</v>
      </c>
      <c r="Q355" s="1">
        <v>3924</v>
      </c>
      <c r="R355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5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0.97833843017329258</v>
      </c>
      <c r="T355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55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56" spans="1:21" hidden="1" x14ac:dyDescent="0.25">
      <c r="A356" t="s">
        <v>22</v>
      </c>
      <c r="B356" t="s">
        <v>298</v>
      </c>
      <c r="C356" t="s">
        <v>327</v>
      </c>
      <c r="D356" t="s">
        <v>600</v>
      </c>
      <c r="E356" s="1">
        <v>19601</v>
      </c>
      <c r="F356" s="1">
        <v>16426</v>
      </c>
      <c r="G356" s="1">
        <v>0</v>
      </c>
      <c r="H356" s="1">
        <v>0</v>
      </c>
      <c r="I356" s="1">
        <v>0</v>
      </c>
      <c r="J356" s="1">
        <v>3175</v>
      </c>
      <c r="K356" s="1">
        <v>19384</v>
      </c>
      <c r="L356" s="1">
        <v>0</v>
      </c>
      <c r="M356" s="1">
        <v>0</v>
      </c>
      <c r="N356" s="1">
        <v>0</v>
      </c>
      <c r="O356" s="1">
        <v>0</v>
      </c>
      <c r="P356" s="1">
        <v>217</v>
      </c>
      <c r="Q356" s="1">
        <v>19384</v>
      </c>
      <c r="R356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0.98892913626855772</v>
      </c>
      <c r="S356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0.83801846844548744</v>
      </c>
      <c r="T356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0.98892913626855772</v>
      </c>
      <c r="U356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0.98892913626855772</v>
      </c>
    </row>
    <row r="357" spans="1:21" hidden="1" x14ac:dyDescent="0.25">
      <c r="A357" t="s">
        <v>22</v>
      </c>
      <c r="B357" t="s">
        <v>299</v>
      </c>
      <c r="C357" t="s">
        <v>305</v>
      </c>
      <c r="D357" t="s">
        <v>601</v>
      </c>
      <c r="E357" s="1">
        <v>119</v>
      </c>
      <c r="F357" s="1">
        <v>119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119</v>
      </c>
      <c r="N357" s="1">
        <v>0</v>
      </c>
      <c r="O357" s="1">
        <v>0</v>
      </c>
      <c r="P357" s="1">
        <v>0</v>
      </c>
      <c r="Q357" s="1">
        <v>119</v>
      </c>
      <c r="R357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7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57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57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58" spans="1:21" hidden="1" x14ac:dyDescent="0.25">
      <c r="A358" t="s">
        <v>22</v>
      </c>
      <c r="B358" t="s">
        <v>300</v>
      </c>
      <c r="C358" t="s">
        <v>304</v>
      </c>
      <c r="D358" t="s">
        <v>602</v>
      </c>
      <c r="E358" s="1">
        <v>3846</v>
      </c>
      <c r="F358" s="1">
        <v>3444</v>
      </c>
      <c r="G358" s="1">
        <v>402</v>
      </c>
      <c r="H358" s="1">
        <v>0</v>
      </c>
      <c r="I358" s="1">
        <v>0</v>
      </c>
      <c r="J358" s="1">
        <v>0</v>
      </c>
      <c r="K358" s="1">
        <v>2610</v>
      </c>
      <c r="L358" s="1">
        <v>0</v>
      </c>
      <c r="M358" s="1">
        <v>0</v>
      </c>
      <c r="N358" s="1">
        <v>0</v>
      </c>
      <c r="O358" s="1">
        <v>0</v>
      </c>
      <c r="P358" s="1">
        <v>1236</v>
      </c>
      <c r="Q358" s="1">
        <v>2610</v>
      </c>
      <c r="R358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0.67862714508580346</v>
      </c>
      <c r="S358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58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0.67862714508580346</v>
      </c>
      <c r="U358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0.67862714508580346</v>
      </c>
    </row>
    <row r="359" spans="1:21" hidden="1" x14ac:dyDescent="0.25">
      <c r="A359" t="s">
        <v>22</v>
      </c>
      <c r="B359" t="s">
        <v>301</v>
      </c>
      <c r="C359" t="s">
        <v>306</v>
      </c>
      <c r="D359" t="s">
        <v>603</v>
      </c>
      <c r="E359" s="1">
        <v>2869</v>
      </c>
      <c r="F359" s="1">
        <v>2869</v>
      </c>
      <c r="G359" s="1">
        <v>0</v>
      </c>
      <c r="H359" s="1">
        <v>0</v>
      </c>
      <c r="I359" s="1">
        <v>0</v>
      </c>
      <c r="J359" s="1">
        <v>0</v>
      </c>
      <c r="K359" s="1">
        <v>2869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2869</v>
      </c>
      <c r="R359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59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1</v>
      </c>
      <c r="T359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1</v>
      </c>
      <c r="U359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1</v>
      </c>
    </row>
    <row r="360" spans="1:21" hidden="1" x14ac:dyDescent="0.25">
      <c r="A360" t="s">
        <v>22</v>
      </c>
      <c r="B360" t="s">
        <v>302</v>
      </c>
      <c r="C360" t="s">
        <v>313</v>
      </c>
      <c r="D360" t="s">
        <v>604</v>
      </c>
      <c r="E360" s="1">
        <v>10172</v>
      </c>
      <c r="F360" s="1">
        <v>9117</v>
      </c>
      <c r="G360" s="1">
        <v>0</v>
      </c>
      <c r="H360" s="1">
        <v>0</v>
      </c>
      <c r="I360" s="1">
        <v>0</v>
      </c>
      <c r="J360" s="1">
        <v>627</v>
      </c>
      <c r="K360" s="1">
        <v>0</v>
      </c>
      <c r="L360" s="1">
        <v>0</v>
      </c>
      <c r="M360" s="1">
        <v>0</v>
      </c>
      <c r="N360" s="1">
        <v>10172</v>
      </c>
      <c r="O360" s="1">
        <v>0</v>
      </c>
      <c r="P360" s="1">
        <v>0</v>
      </c>
      <c r="Q360" s="1">
        <v>10172</v>
      </c>
      <c r="R360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1</v>
      </c>
      <c r="S360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0.89628391663389695</v>
      </c>
      <c r="T360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60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61" spans="1:21" hidden="1" x14ac:dyDescent="0.25">
      <c r="A361" t="s">
        <v>22</v>
      </c>
      <c r="B361" t="s">
        <v>303</v>
      </c>
      <c r="C361" t="s">
        <v>317</v>
      </c>
      <c r="D361" t="s">
        <v>605</v>
      </c>
      <c r="E361" s="1">
        <v>13670</v>
      </c>
      <c r="F361" s="1">
        <v>3394</v>
      </c>
      <c r="G361" s="1">
        <v>0</v>
      </c>
      <c r="H361" s="1">
        <v>0</v>
      </c>
      <c r="I361" s="1">
        <v>0</v>
      </c>
      <c r="J361" s="1">
        <v>10276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13670</v>
      </c>
      <c r="Q361" s="1">
        <v>9</v>
      </c>
      <c r="R361" s="2">
        <f>IFERROR(Организации[[#This Row],[Количество ПД, размещённых в сроки, указанные в договорах]] / Организации[[#This Row],[Количество размещённых регулярных ПД за отчётный период, всего]], 0)</f>
        <v>6.5837600585223115E-4</v>
      </c>
      <c r="S361" s="2">
        <f>IFERROR((Организации[[#This Row],[В том числе ПД, где итого к оплате сходится с "задолженность плюс начислено"]]+Организации[[#This Row],[В том числе ПД, где "задолженность плюс начислено" = переплата, а итого к оплате = 0]]+Организации[[#This Row],[В том числе ПД, где итого к оплате сходится с "задолженность плюс начислено минус оплата"]]) / Организации[[#This Row],[Количество размещённых регулярных ПД за отчётный период, всего]], 0)</f>
        <v>0.24828090709583028</v>
      </c>
      <c r="T361" s="2">
        <f>IFERROR(Организации[[#This Row],[В т.ч. количество ПД с датой загрузки до 1 числа следующего месяца включительно]] / Организации[[#This Row],[Количество размещённых регулярных ПД за отчётный период, всего]], 0)</f>
        <v>0</v>
      </c>
      <c r="U361" s="2">
        <f>IFERROR((Организации[[#This Row],[В т.ч. количество ПД с датой загрузки до 1 числа следующего месяца включительно]] + Организации[[#This Row],[В т.ч. количество ПД с датой загрузки с 2 по 3 число следующего месяца включительно]] + Организации[[#This Row],[В т.ч. количество ПД с датой загрузки с 4 по 5 число следующего месяца включительно]]) / Организации[[#This Row],[Количество размещённых регулярных ПД за отчётный период, всего]], 0)</f>
        <v>0</v>
      </c>
    </row>
    <row r="362" spans="1:21" x14ac:dyDescent="0.25">
      <c r="E362" s="1">
        <f>SUBTOTAL(109,Организации[Количество размещённых регулярных ПД за отчётный период, всего])</f>
        <v>1057</v>
      </c>
      <c r="F362" s="1">
        <f>SUBTOTAL(109,Организации[В том числе ПД, где итого к оплате сходится с "задолженность плюс начислено"])</f>
        <v>515</v>
      </c>
      <c r="G362" s="1">
        <f>SUBTOTAL(109,Организации[В том числе ПД, где "задолженность плюс начислено" = переплата, а итого к оплате = 0])</f>
        <v>0</v>
      </c>
      <c r="H362" s="1">
        <f>SUBTOTAL(109,Организации[В том числе ПД, где итого к оплате сходится с "задолженность плюс начислено минус оплата"])</f>
        <v>0</v>
      </c>
      <c r="I362" s="1">
        <f>SUBTOTAL(109,Организации[В том числе ПД, где "задолженность плюс начислено" не сходится с "итого к оплате"])</f>
        <v>0</v>
      </c>
      <c r="J362" s="1">
        <f>SUBTOTAL(109,Организации[В том числе ПД, где "итого к оплате" не сходится с "итого к оплате" по ПД])</f>
        <v>542</v>
      </c>
      <c r="K362" s="1">
        <f>SUBTOTAL(109,Организации[В т.ч. количество ПД с датой загрузки до 1 числа следующего месяца включительно])</f>
        <v>155</v>
      </c>
      <c r="L362" s="1">
        <f>SUBTOTAL(109,Организации[В т.ч. количество ПД с датой загрузки с 2 по 3 число следующего месяца включительно])</f>
        <v>901</v>
      </c>
      <c r="M362" s="1">
        <f>SUBTOTAL(109,Организации[В т.ч. количество ПД с датой загрузки с 4 по 5 число следующего месяца включительно])</f>
        <v>0</v>
      </c>
      <c r="N362" s="1">
        <f>SUBTOTAL(109,Организации[В т.ч. количество ПД с датой загрузки с 6 по 7 число следующего месяца включительно])</f>
        <v>0</v>
      </c>
      <c r="O362" s="1">
        <f>SUBTOTAL(109,Организации[В т.ч. количество ПД с датой загрузки с 8 по 10 число следующего месяца включительно])</f>
        <v>0</v>
      </c>
      <c r="P362" s="1">
        <f>SUBTOTAL(109,Организации[В т.ч. количество ПД с датой загрузки 11 числа следующего месяца и позже])</f>
        <v>1</v>
      </c>
      <c r="Q362" s="1">
        <f>SUBTOTAL(109,Организации[Количество ПД, размещённых в сроки, указанные в договорах])</f>
        <v>155</v>
      </c>
      <c r="R362" s="2">
        <f>IFERROR(Организации[[#Totals],[Количество ПД, размещённых в сроки, указанные в договорах]] / Организации[[#Totals],[Количество размещённых регулярных ПД за отчётный период, всего]], 0)</f>
        <v>0.1466414380321665</v>
      </c>
      <c r="S362" s="2">
        <f>IFERROR((Организации[[#Totals],[В том числе ПД, где итого к оплате сходится с "задолженность плюс начислено"]]+Организации[[#Totals],[В том числе ПД, где "задолженность плюс начислено" = переплата, а итого к оплате = 0]]+Организации[[#Totals],[В том числе ПД, где итого к оплате сходится с "задолженность плюс начислено минус оплата"]]) / Организации[[#Totals],[Количество размещённых регулярных ПД за отчётный период, всего]], 0)</f>
        <v>0.48722800378429515</v>
      </c>
      <c r="T362" s="2">
        <f>IFERROR(Организации[[#Totals],[В т.ч. количество ПД с датой загрузки до 1 числа следующего месяца включительно]] / Организации[[#Totals],[Количество размещённых регулярных ПД за отчётный период, всего]], 0)</f>
        <v>0.1466414380321665</v>
      </c>
      <c r="U362" s="2">
        <f>IFERROR((Организации[[#Totals],[В т.ч. количество ПД с датой загрузки до 1 числа следующего месяца включительно]] + Организации[[#Totals],[В т.ч. количество ПД с датой загрузки с 2 по 3 число следующего месяца включительно]] + Организации[[#Totals],[В т.ч. количество ПД с датой загрузки с 4 по 5 число следующего месяца включительно]]) / Организации[[#Totals],[Количество размещённых регулярных ПД за отчётный период, всего]], 0)</f>
        <v>0.99905392620624411</v>
      </c>
    </row>
  </sheetData>
  <conditionalFormatting sqref="A1">
    <cfRule type="notContainsErrors" priority="1">
      <formula>NOT(ISERROR(A1))</formula>
    </cfRule>
  </conditionalFormatting>
  <conditionalFormatting sqref="B1">
    <cfRule type="notContainsErrors" priority="2">
      <formula>NOT(ISERROR(B1))</formula>
    </cfRule>
  </conditionalFormatting>
  <conditionalFormatting sqref="C1">
    <cfRule type="notContainsErrors" priority="3">
      <formula>NOT(ISERROR(C1))</formula>
    </cfRule>
  </conditionalFormatting>
  <conditionalFormatting sqref="D1">
    <cfRule type="notContainsErrors" priority="4">
      <formula>NOT(ISERROR(D1))</formula>
    </cfRule>
  </conditionalFormatting>
  <conditionalFormatting sqref="E1">
    <cfRule type="notContainsErrors" priority="5">
      <formula>NOT(ISERROR(E1))</formula>
    </cfRule>
  </conditionalFormatting>
  <conditionalFormatting sqref="F1">
    <cfRule type="notContainsErrors" dxfId="15" priority="6">
      <formula>NOT(ISERROR(F1))</formula>
    </cfRule>
  </conditionalFormatting>
  <conditionalFormatting sqref="G1">
    <cfRule type="notContainsErrors" dxfId="14" priority="7">
      <formula>NOT(ISERROR(G1))</formula>
    </cfRule>
  </conditionalFormatting>
  <conditionalFormatting sqref="H1">
    <cfRule type="notContainsErrors" dxfId="13" priority="8">
      <formula>NOT(ISERROR(H1))</formula>
    </cfRule>
  </conditionalFormatting>
  <conditionalFormatting sqref="I1">
    <cfRule type="notContainsErrors" dxfId="12" priority="9">
      <formula>NOT(ISERROR(I1))</formula>
    </cfRule>
  </conditionalFormatting>
  <conditionalFormatting sqref="J1">
    <cfRule type="notContainsErrors" dxfId="11" priority="10">
      <formula>NOT(ISERROR(J1))</formula>
    </cfRule>
  </conditionalFormatting>
  <conditionalFormatting sqref="K1">
    <cfRule type="notContainsErrors" dxfId="10" priority="11">
      <formula>NOT(ISERROR(K1))</formula>
    </cfRule>
  </conditionalFormatting>
  <conditionalFormatting sqref="L1">
    <cfRule type="notContainsErrors" dxfId="9" priority="12">
      <formula>NOT(ISERROR(L1))</formula>
    </cfRule>
  </conditionalFormatting>
  <conditionalFormatting sqref="M1">
    <cfRule type="notContainsErrors" dxfId="8" priority="13">
      <formula>NOT(ISERROR(M1))</formula>
    </cfRule>
  </conditionalFormatting>
  <conditionalFormatting sqref="N1">
    <cfRule type="notContainsErrors" dxfId="7" priority="14">
      <formula>NOT(ISERROR(N1))</formula>
    </cfRule>
  </conditionalFormatting>
  <conditionalFormatting sqref="O1">
    <cfRule type="notContainsErrors" dxfId="6" priority="15">
      <formula>NOT(ISERROR(O1))</formula>
    </cfRule>
  </conditionalFormatting>
  <conditionalFormatting sqref="P1">
    <cfRule type="notContainsErrors" dxfId="5" priority="16">
      <formula>NOT(ISERROR(P1))</formula>
    </cfRule>
  </conditionalFormatting>
  <conditionalFormatting sqref="Q1">
    <cfRule type="notContainsErrors" dxfId="4" priority="17">
      <formula>NOT(ISERROR(Q1))</formula>
    </cfRule>
  </conditionalFormatting>
  <conditionalFormatting sqref="R1">
    <cfRule type="notContainsErrors" dxfId="3" priority="18">
      <formula>NOT(ISERROR(R1))</formula>
    </cfRule>
  </conditionalFormatting>
  <conditionalFormatting sqref="S1">
    <cfRule type="notContainsErrors" dxfId="2" priority="19">
      <formula>NOT(ISERROR(S1))</formula>
    </cfRule>
  </conditionalFormatting>
  <conditionalFormatting sqref="T1">
    <cfRule type="notContainsErrors" dxfId="1" priority="20">
      <formula>NOT(ISERROR(T1))</formula>
    </cfRule>
  </conditionalFormatting>
  <conditionalFormatting sqref="U1">
    <cfRule type="notContainsErrors" dxfId="0" priority="21">
      <formula>NOT(ISERROR(U1))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ЭльвираВикторовна</dc:creator>
  <cp:lastModifiedBy>ЭльвираВикторовна</cp:lastModifiedBy>
  <dcterms:created xsi:type="dcterms:W3CDTF">2024-12-08T15:33:10Z</dcterms:created>
  <dcterms:modified xsi:type="dcterms:W3CDTF">2024-12-18T06:35:40Z</dcterms:modified>
</cp:coreProperties>
</file>